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longngan\Downloads\"/>
    </mc:Choice>
  </mc:AlternateContent>
  <xr:revisionPtr revIDLastSave="0" documentId="13_ncr:1_{8F421086-4A2A-4EE5-B856-098E0EE00FBB}" xr6:coauthVersionLast="47" xr6:coauthVersionMax="47" xr10:uidLastSave="{00000000-0000-0000-0000-000000000000}"/>
  <bookViews>
    <workbookView xWindow="-120" yWindow="-120" windowWidth="29040" windowHeight="15720" firstSheet="6" activeTab="6" xr2:uid="{2C86532F-AB5C-4B28-9E8C-3E98EEF75F92}"/>
  </bookViews>
  <sheets>
    <sheet name="T.12.2025" sheetId="62" state="hidden" r:id="rId1"/>
    <sheet name="T.01.2026" sheetId="63" state="hidden" r:id="rId2"/>
    <sheet name="T.02.2026" sheetId="64" state="hidden" r:id="rId3"/>
    <sheet name="T.03.2026" sheetId="67" state="hidden" r:id="rId4"/>
    <sheet name="T.04.2026" sheetId="68" state="hidden" r:id="rId5"/>
    <sheet name="T.05.2026" sheetId="69" state="hidden" r:id="rId6"/>
    <sheet name="T.06&amp;07.2026" sheetId="71" r:id="rId7"/>
    <sheet name="T.06&amp;07.2026 (2)" sheetId="72" state="hidden" r:id="rId8"/>
    <sheet name="LỊCH KS 01.2026" sheetId="43" state="hidden" r:id="rId9"/>
    <sheet name="LỊCH TTLK 01.2026" sheetId="34" state="hidden" r:id="rId10"/>
  </sheets>
  <definedNames>
    <definedName name="Trang" comment="Phòng 407 - AB1" localSheetId="1">'T.01.2026'!$D$37</definedName>
    <definedName name="Trang" comment="Phòng 407 - AB1" localSheetId="2">'T.02.2026'!$D$37</definedName>
    <definedName name="Trang" comment="Phòng 407 - AB1" localSheetId="3">'T.03.2026'!$D$37</definedName>
    <definedName name="Trang" comment="Phòng 407 - AB1" localSheetId="4">'T.04.2026'!$D$37</definedName>
    <definedName name="Trang" comment="Phòng 407 - AB1" localSheetId="5">'T.05.2026'!$D$37</definedName>
    <definedName name="Trang" comment="Phòng 407 - AB1" localSheetId="6">'T.06&amp;07.2026'!$D$37</definedName>
    <definedName name="Trang" comment="Phòng 407 - AB1" localSheetId="7">'T.06&amp;07.2026 (2)'!$D$37</definedName>
    <definedName name="Trang" comment="Phòng 407 - AB1" localSheetId="0">'T.12.2025'!$D$37</definedName>
    <definedName name="Trang" comment="Phòng 407 - AB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1" i="72" l="1"/>
  <c r="M81" i="72"/>
  <c r="L81" i="72"/>
  <c r="K81" i="72"/>
  <c r="N80" i="72"/>
  <c r="M80" i="72"/>
  <c r="L80" i="72"/>
  <c r="K80" i="72"/>
  <c r="N79" i="72"/>
  <c r="M79" i="72"/>
  <c r="L79" i="72"/>
  <c r="K79" i="72"/>
  <c r="N77" i="72"/>
  <c r="M77" i="72"/>
  <c r="L77" i="72"/>
  <c r="K77" i="72"/>
  <c r="N76" i="72"/>
  <c r="M76" i="72"/>
  <c r="L76" i="72"/>
  <c r="K76" i="72"/>
  <c r="N74" i="72"/>
  <c r="M74" i="72"/>
  <c r="L74" i="72"/>
  <c r="K74" i="72"/>
  <c r="N73" i="72"/>
  <c r="M73" i="72"/>
  <c r="L73" i="72"/>
  <c r="K73" i="72"/>
  <c r="N72" i="72"/>
  <c r="M72" i="72"/>
  <c r="L72" i="72"/>
  <c r="K72" i="72"/>
  <c r="N70" i="72"/>
  <c r="M70" i="72"/>
  <c r="L70" i="72"/>
  <c r="K70" i="72"/>
  <c r="N69" i="72"/>
  <c r="M69" i="72"/>
  <c r="L69" i="72"/>
  <c r="K69" i="72"/>
  <c r="N67" i="72"/>
  <c r="M67" i="72"/>
  <c r="L67" i="72"/>
  <c r="K67" i="72"/>
  <c r="N66" i="72"/>
  <c r="M66" i="72"/>
  <c r="L66" i="72"/>
  <c r="K66" i="72"/>
  <c r="N65" i="72"/>
  <c r="M65" i="72"/>
  <c r="L65" i="72"/>
  <c r="K65" i="72"/>
  <c r="N63" i="72"/>
  <c r="M63" i="72"/>
  <c r="L63" i="72"/>
  <c r="K63" i="72"/>
  <c r="N62" i="72"/>
  <c r="M62" i="72"/>
  <c r="L62" i="72"/>
  <c r="K62" i="72"/>
  <c r="N60" i="72"/>
  <c r="M60" i="72"/>
  <c r="L60" i="72"/>
  <c r="K60" i="72"/>
  <c r="N59" i="72"/>
  <c r="S59" i="72" s="1"/>
  <c r="M59" i="72"/>
  <c r="L59" i="72"/>
  <c r="K59" i="72"/>
  <c r="N58" i="72"/>
  <c r="S58" i="72" s="1"/>
  <c r="M58" i="72"/>
  <c r="L58" i="72"/>
  <c r="K58" i="72"/>
  <c r="N57" i="72"/>
  <c r="M57" i="72"/>
  <c r="L57" i="72"/>
  <c r="K57" i="72"/>
  <c r="N56" i="72"/>
  <c r="M56" i="72"/>
  <c r="L56" i="72"/>
  <c r="K56" i="72"/>
  <c r="S60" i="72" l="1"/>
  <c r="O62" i="72"/>
  <c r="O65" i="72"/>
  <c r="O66" i="72"/>
  <c r="O67" i="72"/>
  <c r="O79" i="72"/>
  <c r="O81" i="72"/>
  <c r="R60" i="72"/>
  <c r="R56" i="72"/>
  <c r="R57" i="72"/>
  <c r="O59" i="72"/>
  <c r="R58" i="72"/>
  <c r="T58" i="72" s="1"/>
  <c r="O76" i="72"/>
  <c r="O77" i="72"/>
  <c r="O57" i="72"/>
  <c r="O73" i="72"/>
  <c r="O58" i="72"/>
  <c r="O80" i="72"/>
  <c r="R59" i="72"/>
  <c r="T59" i="72" s="1"/>
  <c r="O63" i="72"/>
  <c r="O70" i="72"/>
  <c r="O72" i="72"/>
  <c r="S56" i="72"/>
  <c r="O60" i="72"/>
  <c r="O74" i="72"/>
  <c r="O56" i="72"/>
  <c r="S57" i="72"/>
  <c r="O69" i="72"/>
  <c r="T60" i="72" l="1"/>
  <c r="T57" i="72"/>
  <c r="T56" i="72"/>
  <c r="N81" i="71"/>
  <c r="M81" i="71"/>
  <c r="L81" i="71"/>
  <c r="K81" i="71"/>
  <c r="N80" i="71"/>
  <c r="M80" i="71"/>
  <c r="L80" i="71"/>
  <c r="K80" i="71"/>
  <c r="N79" i="71"/>
  <c r="M79" i="71"/>
  <c r="L79" i="71"/>
  <c r="K79" i="71"/>
  <c r="N77" i="71"/>
  <c r="M77" i="71"/>
  <c r="L77" i="71"/>
  <c r="K77" i="71"/>
  <c r="N76" i="71"/>
  <c r="M76" i="71"/>
  <c r="L76" i="71"/>
  <c r="K76" i="71"/>
  <c r="N74" i="71"/>
  <c r="M74" i="71"/>
  <c r="L74" i="71"/>
  <c r="K74" i="71"/>
  <c r="N73" i="71"/>
  <c r="M73" i="71"/>
  <c r="L73" i="71"/>
  <c r="K73" i="71"/>
  <c r="N72" i="71"/>
  <c r="M72" i="71"/>
  <c r="L72" i="71"/>
  <c r="K72" i="71"/>
  <c r="N70" i="71"/>
  <c r="M70" i="71"/>
  <c r="L70" i="71"/>
  <c r="K70" i="71"/>
  <c r="N69" i="71"/>
  <c r="M69" i="71"/>
  <c r="L69" i="71"/>
  <c r="K69" i="71"/>
  <c r="N67" i="71"/>
  <c r="M67" i="71"/>
  <c r="L67" i="71"/>
  <c r="K67" i="71"/>
  <c r="N66" i="71"/>
  <c r="M66" i="71"/>
  <c r="L66" i="71"/>
  <c r="K66" i="71"/>
  <c r="N65" i="71"/>
  <c r="M65" i="71"/>
  <c r="L65" i="71"/>
  <c r="K65" i="71"/>
  <c r="N63" i="71"/>
  <c r="M63" i="71"/>
  <c r="L63" i="71"/>
  <c r="K63" i="71"/>
  <c r="N62" i="71"/>
  <c r="M62" i="71"/>
  <c r="L62" i="71"/>
  <c r="K62" i="71"/>
  <c r="N60" i="71"/>
  <c r="M60" i="71"/>
  <c r="L60" i="71"/>
  <c r="K60" i="71"/>
  <c r="N59" i="71"/>
  <c r="M59" i="71"/>
  <c r="L59" i="71"/>
  <c r="K59" i="71"/>
  <c r="N58" i="71"/>
  <c r="M58" i="71"/>
  <c r="L58" i="71"/>
  <c r="K58" i="71"/>
  <c r="N57" i="71"/>
  <c r="M57" i="71"/>
  <c r="L57" i="71"/>
  <c r="K57" i="71"/>
  <c r="N56" i="71"/>
  <c r="M56" i="71"/>
  <c r="L56" i="71"/>
  <c r="K56" i="71"/>
  <c r="N81" i="69"/>
  <c r="M81" i="69"/>
  <c r="L81" i="69"/>
  <c r="K81" i="69"/>
  <c r="N80" i="69"/>
  <c r="M80" i="69"/>
  <c r="L80" i="69"/>
  <c r="K80" i="69"/>
  <c r="N79" i="69"/>
  <c r="M79" i="69"/>
  <c r="L79" i="69"/>
  <c r="K79" i="69"/>
  <c r="N77" i="69"/>
  <c r="M77" i="69"/>
  <c r="L77" i="69"/>
  <c r="K77" i="69"/>
  <c r="N76" i="69"/>
  <c r="M76" i="69"/>
  <c r="L76" i="69"/>
  <c r="K76" i="69"/>
  <c r="N74" i="69"/>
  <c r="M74" i="69"/>
  <c r="L74" i="69"/>
  <c r="K74" i="69"/>
  <c r="N73" i="69"/>
  <c r="M73" i="69"/>
  <c r="L73" i="69"/>
  <c r="K73" i="69"/>
  <c r="N72" i="69"/>
  <c r="M72" i="69"/>
  <c r="L72" i="69"/>
  <c r="K72" i="69"/>
  <c r="N70" i="69"/>
  <c r="M70" i="69"/>
  <c r="L70" i="69"/>
  <c r="K70" i="69"/>
  <c r="N69" i="69"/>
  <c r="M69" i="69"/>
  <c r="L69" i="69"/>
  <c r="K69" i="69"/>
  <c r="N67" i="69"/>
  <c r="M67" i="69"/>
  <c r="L67" i="69"/>
  <c r="K67" i="69"/>
  <c r="N66" i="69"/>
  <c r="M66" i="69"/>
  <c r="L66" i="69"/>
  <c r="K66" i="69"/>
  <c r="N65" i="69"/>
  <c r="M65" i="69"/>
  <c r="L65" i="69"/>
  <c r="K65" i="69"/>
  <c r="N63" i="69"/>
  <c r="M63" i="69"/>
  <c r="L63" i="69"/>
  <c r="K63" i="69"/>
  <c r="N62" i="69"/>
  <c r="M62" i="69"/>
  <c r="L62" i="69"/>
  <c r="K62" i="69"/>
  <c r="N60" i="69"/>
  <c r="M60" i="69"/>
  <c r="L60" i="69"/>
  <c r="K60" i="69"/>
  <c r="N59" i="69"/>
  <c r="M59" i="69"/>
  <c r="L59" i="69"/>
  <c r="K59" i="69"/>
  <c r="N58" i="69"/>
  <c r="M58" i="69"/>
  <c r="L58" i="69"/>
  <c r="K58" i="69"/>
  <c r="N57" i="69"/>
  <c r="M57" i="69"/>
  <c r="L57" i="69"/>
  <c r="K57" i="69"/>
  <c r="N56" i="69"/>
  <c r="M56" i="69"/>
  <c r="L56" i="69"/>
  <c r="K56" i="69"/>
  <c r="S58" i="71" l="1"/>
  <c r="S59" i="71"/>
  <c r="S60" i="71"/>
  <c r="O62" i="71"/>
  <c r="O63" i="71"/>
  <c r="O65" i="71"/>
  <c r="O69" i="71"/>
  <c r="O70" i="71"/>
  <c r="O73" i="71"/>
  <c r="O74" i="71"/>
  <c r="O67" i="71"/>
  <c r="S56" i="71"/>
  <c r="S57" i="71"/>
  <c r="O76" i="71"/>
  <c r="O79" i="71"/>
  <c r="O80" i="71"/>
  <c r="O81" i="71"/>
  <c r="O77" i="71"/>
  <c r="R57" i="71"/>
  <c r="R59" i="71"/>
  <c r="R56" i="71"/>
  <c r="O66" i="71"/>
  <c r="R58" i="71"/>
  <c r="R60" i="71"/>
  <c r="O72" i="71"/>
  <c r="O57" i="71"/>
  <c r="O58" i="71"/>
  <c r="O59" i="71"/>
  <c r="O60" i="71"/>
  <c r="O56" i="71"/>
  <c r="O77" i="69"/>
  <c r="O79" i="69"/>
  <c r="O80" i="69"/>
  <c r="S60" i="69"/>
  <c r="O76" i="69"/>
  <c r="O70" i="69"/>
  <c r="O72" i="69"/>
  <c r="S59" i="69"/>
  <c r="S56" i="69"/>
  <c r="O73" i="69"/>
  <c r="O74" i="69"/>
  <c r="S57" i="69"/>
  <c r="S58" i="69"/>
  <c r="O81" i="69"/>
  <c r="R57" i="69"/>
  <c r="R59" i="69"/>
  <c r="O69" i="69"/>
  <c r="R56" i="69"/>
  <c r="R60" i="69"/>
  <c r="O66" i="69"/>
  <c r="O62" i="69"/>
  <c r="O63" i="69"/>
  <c r="O65" i="69"/>
  <c r="O67" i="69"/>
  <c r="R58" i="69"/>
  <c r="O56" i="69"/>
  <c r="O58" i="69"/>
  <c r="O57" i="69"/>
  <c r="O59" i="69"/>
  <c r="O60" i="69"/>
  <c r="N81" i="68"/>
  <c r="M81" i="68"/>
  <c r="L81" i="68"/>
  <c r="K81" i="68"/>
  <c r="N80" i="68"/>
  <c r="M80" i="68"/>
  <c r="L80" i="68"/>
  <c r="K80" i="68"/>
  <c r="N79" i="68"/>
  <c r="M79" i="68"/>
  <c r="L79" i="68"/>
  <c r="K79" i="68"/>
  <c r="N77" i="68"/>
  <c r="M77" i="68"/>
  <c r="L77" i="68"/>
  <c r="K77" i="68"/>
  <c r="N76" i="68"/>
  <c r="M76" i="68"/>
  <c r="L76" i="68"/>
  <c r="K76" i="68"/>
  <c r="N74" i="68"/>
  <c r="M74" i="68"/>
  <c r="L74" i="68"/>
  <c r="K74" i="68"/>
  <c r="N73" i="68"/>
  <c r="M73" i="68"/>
  <c r="L73" i="68"/>
  <c r="K73" i="68"/>
  <c r="N72" i="68"/>
  <c r="M72" i="68"/>
  <c r="L72" i="68"/>
  <c r="K72" i="68"/>
  <c r="N70" i="68"/>
  <c r="M70" i="68"/>
  <c r="L70" i="68"/>
  <c r="K70" i="68"/>
  <c r="N69" i="68"/>
  <c r="M69" i="68"/>
  <c r="L69" i="68"/>
  <c r="K69" i="68"/>
  <c r="N67" i="68"/>
  <c r="M67" i="68"/>
  <c r="L67" i="68"/>
  <c r="K67" i="68"/>
  <c r="N66" i="68"/>
  <c r="M66" i="68"/>
  <c r="L66" i="68"/>
  <c r="K66" i="68"/>
  <c r="N65" i="68"/>
  <c r="M65" i="68"/>
  <c r="L65" i="68"/>
  <c r="K65" i="68"/>
  <c r="N63" i="68"/>
  <c r="M63" i="68"/>
  <c r="L63" i="68"/>
  <c r="K63" i="68"/>
  <c r="N62" i="68"/>
  <c r="M62" i="68"/>
  <c r="L62" i="68"/>
  <c r="K62" i="68"/>
  <c r="N60" i="68"/>
  <c r="M60" i="68"/>
  <c r="L60" i="68"/>
  <c r="K60" i="68"/>
  <c r="N59" i="68"/>
  <c r="M59" i="68"/>
  <c r="L59" i="68"/>
  <c r="K59" i="68"/>
  <c r="N58" i="68"/>
  <c r="M58" i="68"/>
  <c r="L58" i="68"/>
  <c r="K58" i="68"/>
  <c r="N57" i="68"/>
  <c r="M57" i="68"/>
  <c r="L57" i="68"/>
  <c r="K57" i="68"/>
  <c r="N56" i="68"/>
  <c r="M56" i="68"/>
  <c r="L56" i="68"/>
  <c r="K56" i="68"/>
  <c r="K58" i="67"/>
  <c r="L58" i="67"/>
  <c r="M58" i="67"/>
  <c r="N58" i="67"/>
  <c r="N81" i="67"/>
  <c r="M81" i="67"/>
  <c r="L81" i="67"/>
  <c r="K81" i="67"/>
  <c r="N80" i="67"/>
  <c r="M80" i="67"/>
  <c r="L80" i="67"/>
  <c r="K80" i="67"/>
  <c r="N79" i="67"/>
  <c r="M79" i="67"/>
  <c r="L79" i="67"/>
  <c r="K79" i="67"/>
  <c r="N77" i="67"/>
  <c r="M77" i="67"/>
  <c r="L77" i="67"/>
  <c r="K77" i="67"/>
  <c r="N76" i="67"/>
  <c r="M76" i="67"/>
  <c r="L76" i="67"/>
  <c r="K76" i="67"/>
  <c r="N74" i="67"/>
  <c r="M74" i="67"/>
  <c r="L74" i="67"/>
  <c r="K74" i="67"/>
  <c r="N73" i="67"/>
  <c r="M73" i="67"/>
  <c r="L73" i="67"/>
  <c r="K73" i="67"/>
  <c r="N72" i="67"/>
  <c r="M72" i="67"/>
  <c r="L72" i="67"/>
  <c r="K72" i="67"/>
  <c r="N70" i="67"/>
  <c r="M70" i="67"/>
  <c r="L70" i="67"/>
  <c r="K70" i="67"/>
  <c r="N69" i="67"/>
  <c r="M69" i="67"/>
  <c r="L69" i="67"/>
  <c r="K69" i="67"/>
  <c r="N67" i="67"/>
  <c r="M67" i="67"/>
  <c r="L67" i="67"/>
  <c r="K67" i="67"/>
  <c r="N66" i="67"/>
  <c r="M66" i="67"/>
  <c r="L66" i="67"/>
  <c r="K66" i="67"/>
  <c r="N65" i="67"/>
  <c r="M65" i="67"/>
  <c r="L65" i="67"/>
  <c r="K65" i="67"/>
  <c r="N63" i="67"/>
  <c r="M63" i="67"/>
  <c r="L63" i="67"/>
  <c r="K63" i="67"/>
  <c r="N62" i="67"/>
  <c r="M62" i="67"/>
  <c r="L62" i="67"/>
  <c r="K62" i="67"/>
  <c r="N60" i="67"/>
  <c r="M60" i="67"/>
  <c r="L60" i="67"/>
  <c r="K60" i="67"/>
  <c r="N59" i="67"/>
  <c r="M59" i="67"/>
  <c r="L59" i="67"/>
  <c r="K59" i="67"/>
  <c r="N57" i="67"/>
  <c r="M57" i="67"/>
  <c r="L57" i="67"/>
  <c r="K57" i="67"/>
  <c r="N56" i="67"/>
  <c r="M56" i="67"/>
  <c r="L56" i="67"/>
  <c r="K56" i="67"/>
  <c r="N81" i="64"/>
  <c r="M81" i="64"/>
  <c r="L81" i="64"/>
  <c r="K81" i="64"/>
  <c r="N80" i="64"/>
  <c r="M80" i="64"/>
  <c r="L80" i="64"/>
  <c r="K80" i="64"/>
  <c r="N79" i="64"/>
  <c r="M79" i="64"/>
  <c r="L79" i="64"/>
  <c r="K79" i="64"/>
  <c r="N77" i="64"/>
  <c r="M77" i="64"/>
  <c r="L77" i="64"/>
  <c r="K77" i="64"/>
  <c r="N76" i="64"/>
  <c r="M76" i="64"/>
  <c r="L76" i="64"/>
  <c r="K76" i="64"/>
  <c r="N74" i="64"/>
  <c r="M74" i="64"/>
  <c r="L74" i="64"/>
  <c r="K74" i="64"/>
  <c r="N73" i="64"/>
  <c r="M73" i="64"/>
  <c r="L73" i="64"/>
  <c r="K73" i="64"/>
  <c r="N72" i="64"/>
  <c r="M72" i="64"/>
  <c r="L72" i="64"/>
  <c r="K72" i="64"/>
  <c r="N70" i="64"/>
  <c r="M70" i="64"/>
  <c r="L70" i="64"/>
  <c r="K70" i="64"/>
  <c r="N69" i="64"/>
  <c r="M69" i="64"/>
  <c r="L69" i="64"/>
  <c r="K69" i="64"/>
  <c r="N67" i="64"/>
  <c r="M67" i="64"/>
  <c r="L67" i="64"/>
  <c r="K67" i="64"/>
  <c r="N66" i="64"/>
  <c r="M66" i="64"/>
  <c r="L66" i="64"/>
  <c r="K66" i="64"/>
  <c r="N65" i="64"/>
  <c r="M65" i="64"/>
  <c r="L65" i="64"/>
  <c r="K65" i="64"/>
  <c r="N63" i="64"/>
  <c r="M63" i="64"/>
  <c r="L63" i="64"/>
  <c r="K63" i="64"/>
  <c r="N62" i="64"/>
  <c r="M62" i="64"/>
  <c r="L62" i="64"/>
  <c r="K62" i="64"/>
  <c r="N60" i="64"/>
  <c r="M60" i="64"/>
  <c r="L60" i="64"/>
  <c r="K60" i="64"/>
  <c r="N59" i="64"/>
  <c r="M59" i="64"/>
  <c r="L59" i="64"/>
  <c r="K59" i="64"/>
  <c r="N58" i="64"/>
  <c r="M58" i="64"/>
  <c r="L58" i="64"/>
  <c r="K58" i="64"/>
  <c r="N57" i="64"/>
  <c r="M57" i="64"/>
  <c r="L57" i="64"/>
  <c r="K57" i="64"/>
  <c r="N56" i="64"/>
  <c r="M56" i="64"/>
  <c r="L56" i="64"/>
  <c r="K56" i="64"/>
  <c r="N81" i="63"/>
  <c r="M81" i="63"/>
  <c r="L81" i="63"/>
  <c r="K81" i="63"/>
  <c r="N80" i="63"/>
  <c r="M80" i="63"/>
  <c r="L80" i="63"/>
  <c r="K80" i="63"/>
  <c r="N79" i="63"/>
  <c r="M79" i="63"/>
  <c r="L79" i="63"/>
  <c r="K79" i="63"/>
  <c r="N77" i="63"/>
  <c r="M77" i="63"/>
  <c r="L77" i="63"/>
  <c r="K77" i="63"/>
  <c r="N76" i="63"/>
  <c r="M76" i="63"/>
  <c r="L76" i="63"/>
  <c r="K76" i="63"/>
  <c r="N74" i="63"/>
  <c r="M74" i="63"/>
  <c r="L74" i="63"/>
  <c r="K74" i="63"/>
  <c r="N73" i="63"/>
  <c r="M73" i="63"/>
  <c r="L73" i="63"/>
  <c r="K73" i="63"/>
  <c r="N72" i="63"/>
  <c r="M72" i="63"/>
  <c r="L72" i="63"/>
  <c r="K72" i="63"/>
  <c r="N70" i="63"/>
  <c r="M70" i="63"/>
  <c r="L70" i="63"/>
  <c r="K70" i="63"/>
  <c r="N69" i="63"/>
  <c r="M69" i="63"/>
  <c r="L69" i="63"/>
  <c r="K69" i="63"/>
  <c r="N67" i="63"/>
  <c r="M67" i="63"/>
  <c r="L67" i="63"/>
  <c r="K67" i="63"/>
  <c r="N66" i="63"/>
  <c r="M66" i="63"/>
  <c r="L66" i="63"/>
  <c r="K66" i="63"/>
  <c r="N65" i="63"/>
  <c r="M65" i="63"/>
  <c r="L65" i="63"/>
  <c r="K65" i="63"/>
  <c r="N63" i="63"/>
  <c r="M63" i="63"/>
  <c r="L63" i="63"/>
  <c r="K63" i="63"/>
  <c r="N62" i="63"/>
  <c r="M62" i="63"/>
  <c r="L62" i="63"/>
  <c r="K62" i="63"/>
  <c r="N60" i="63"/>
  <c r="M60" i="63"/>
  <c r="L60" i="63"/>
  <c r="K60" i="63"/>
  <c r="N59" i="63"/>
  <c r="M59" i="63"/>
  <c r="L59" i="63"/>
  <c r="K59" i="63"/>
  <c r="N58" i="63"/>
  <c r="M58" i="63"/>
  <c r="L58" i="63"/>
  <c r="K58" i="63"/>
  <c r="N57" i="63"/>
  <c r="M57" i="63"/>
  <c r="L57" i="63"/>
  <c r="K57" i="63"/>
  <c r="N56" i="63"/>
  <c r="M56" i="63"/>
  <c r="L56" i="63"/>
  <c r="K56" i="63"/>
  <c r="N66" i="62"/>
  <c r="M66" i="62"/>
  <c r="L66" i="62"/>
  <c r="K66" i="62"/>
  <c r="N80" i="62"/>
  <c r="M80" i="62"/>
  <c r="K80" i="62"/>
  <c r="N73" i="62"/>
  <c r="M73" i="62"/>
  <c r="L73" i="62"/>
  <c r="K73" i="62"/>
  <c r="N59" i="62"/>
  <c r="M59" i="62"/>
  <c r="L59" i="62"/>
  <c r="K59" i="62"/>
  <c r="N81" i="62"/>
  <c r="M81" i="62"/>
  <c r="L81" i="62"/>
  <c r="K81" i="62"/>
  <c r="L80" i="62"/>
  <c r="N79" i="62"/>
  <c r="M79" i="62"/>
  <c r="L79" i="62"/>
  <c r="K79" i="62"/>
  <c r="N78" i="62"/>
  <c r="M78" i="62"/>
  <c r="L78" i="62"/>
  <c r="K78" i="62"/>
  <c r="N77" i="62"/>
  <c r="M77" i="62"/>
  <c r="L77" i="62"/>
  <c r="K77" i="62"/>
  <c r="N76" i="62"/>
  <c r="M76" i="62"/>
  <c r="L76" i="62"/>
  <c r="K76" i="62"/>
  <c r="N74" i="62"/>
  <c r="M74" i="62"/>
  <c r="L74" i="62"/>
  <c r="K74" i="62"/>
  <c r="N72" i="62"/>
  <c r="M72" i="62"/>
  <c r="L72" i="62"/>
  <c r="K72" i="62"/>
  <c r="N71" i="62"/>
  <c r="M71" i="62"/>
  <c r="L71" i="62"/>
  <c r="K71" i="62"/>
  <c r="N70" i="62"/>
  <c r="M70" i="62"/>
  <c r="L70" i="62"/>
  <c r="K70" i="62"/>
  <c r="N69" i="62"/>
  <c r="M69" i="62"/>
  <c r="L69" i="62"/>
  <c r="K69" i="62"/>
  <c r="N67" i="62"/>
  <c r="M67" i="62"/>
  <c r="L67" i="62"/>
  <c r="K67" i="62"/>
  <c r="N65" i="62"/>
  <c r="M65" i="62"/>
  <c r="L65" i="62"/>
  <c r="K65" i="62"/>
  <c r="N64" i="62"/>
  <c r="M64" i="62"/>
  <c r="L64" i="62"/>
  <c r="K64" i="62"/>
  <c r="N63" i="62"/>
  <c r="M63" i="62"/>
  <c r="L63" i="62"/>
  <c r="K63" i="62"/>
  <c r="N62" i="62"/>
  <c r="M62" i="62"/>
  <c r="L62" i="62"/>
  <c r="K62" i="62"/>
  <c r="N60" i="62"/>
  <c r="M60" i="62"/>
  <c r="L60" i="62"/>
  <c r="K60" i="62"/>
  <c r="N58" i="62"/>
  <c r="M58" i="62"/>
  <c r="L58" i="62"/>
  <c r="K58" i="62"/>
  <c r="N57" i="62"/>
  <c r="M57" i="62"/>
  <c r="L57" i="62"/>
  <c r="K57" i="62"/>
  <c r="N56" i="62"/>
  <c r="M56" i="62"/>
  <c r="L56" i="62"/>
  <c r="K56" i="62"/>
  <c r="T59" i="69" l="1"/>
  <c r="O56" i="64"/>
  <c r="O57" i="64"/>
  <c r="O59" i="64"/>
  <c r="T58" i="71"/>
  <c r="T60" i="71"/>
  <c r="T59" i="71"/>
  <c r="T57" i="71"/>
  <c r="T56" i="71"/>
  <c r="T56" i="69"/>
  <c r="T60" i="69"/>
  <c r="T57" i="69"/>
  <c r="T58" i="69"/>
  <c r="O74" i="68"/>
  <c r="O69" i="68"/>
  <c r="O70" i="68"/>
  <c r="O73" i="68"/>
  <c r="O56" i="68"/>
  <c r="O57" i="68"/>
  <c r="O58" i="68"/>
  <c r="O59" i="68"/>
  <c r="O60" i="68"/>
  <c r="O62" i="68"/>
  <c r="O63" i="68"/>
  <c r="O67" i="68"/>
  <c r="S56" i="68"/>
  <c r="S57" i="68"/>
  <c r="S58" i="68"/>
  <c r="S59" i="68"/>
  <c r="S60" i="68"/>
  <c r="O72" i="68"/>
  <c r="R59" i="68"/>
  <c r="R58" i="68"/>
  <c r="R57" i="68"/>
  <c r="O65" i="68"/>
  <c r="O66" i="68"/>
  <c r="R56" i="68"/>
  <c r="R60" i="68"/>
  <c r="O77" i="68"/>
  <c r="O80" i="68"/>
  <c r="O81" i="68"/>
  <c r="O79" i="68"/>
  <c r="O76" i="68"/>
  <c r="S59" i="67"/>
  <c r="O58" i="64"/>
  <c r="O58" i="67"/>
  <c r="S60" i="67"/>
  <c r="S58" i="67"/>
  <c r="O69" i="67"/>
  <c r="O70" i="67"/>
  <c r="O72" i="67"/>
  <c r="O73" i="67"/>
  <c r="O74" i="67"/>
  <c r="S57" i="67"/>
  <c r="O81" i="67"/>
  <c r="S56" i="67"/>
  <c r="O63" i="67"/>
  <c r="O65" i="67"/>
  <c r="O66" i="67"/>
  <c r="O67" i="67"/>
  <c r="O62" i="67"/>
  <c r="R56" i="67"/>
  <c r="R57" i="67"/>
  <c r="R58" i="67"/>
  <c r="R60" i="67"/>
  <c r="O76" i="67"/>
  <c r="O77" i="67"/>
  <c r="O79" i="67"/>
  <c r="O80" i="67"/>
  <c r="R59" i="67"/>
  <c r="O56" i="67"/>
  <c r="O59" i="67"/>
  <c r="O60" i="67"/>
  <c r="O57" i="67"/>
  <c r="O60" i="64"/>
  <c r="O70" i="64"/>
  <c r="O72" i="64"/>
  <c r="O73" i="64"/>
  <c r="O65" i="64"/>
  <c r="O62" i="64"/>
  <c r="O66" i="64"/>
  <c r="O67" i="64"/>
  <c r="S59" i="64"/>
  <c r="S60" i="64"/>
  <c r="S57" i="64"/>
  <c r="S58" i="64"/>
  <c r="S56" i="64"/>
  <c r="O76" i="64"/>
  <c r="O77" i="64"/>
  <c r="O79" i="64"/>
  <c r="O81" i="64"/>
  <c r="R59" i="64"/>
  <c r="R57" i="64"/>
  <c r="O63" i="64"/>
  <c r="O69" i="64"/>
  <c r="O74" i="64"/>
  <c r="R56" i="64"/>
  <c r="R58" i="64"/>
  <c r="R60" i="64"/>
  <c r="O80" i="64"/>
  <c r="O62" i="63"/>
  <c r="O69" i="63"/>
  <c r="O70" i="63"/>
  <c r="O72" i="63"/>
  <c r="O74" i="63"/>
  <c r="S56" i="63"/>
  <c r="O76" i="63"/>
  <c r="O77" i="63"/>
  <c r="O79" i="63"/>
  <c r="O80" i="63"/>
  <c r="O81" i="63"/>
  <c r="O73" i="63"/>
  <c r="R59" i="63"/>
  <c r="O66" i="63"/>
  <c r="O59" i="63"/>
  <c r="R56" i="63"/>
  <c r="R57" i="63"/>
  <c r="R60" i="63"/>
  <c r="R58" i="63"/>
  <c r="O57" i="63"/>
  <c r="O56" i="63"/>
  <c r="O58" i="63"/>
  <c r="S59" i="63"/>
  <c r="O67" i="63"/>
  <c r="S60" i="63"/>
  <c r="O63" i="63"/>
  <c r="O65" i="63"/>
  <c r="S57" i="63"/>
  <c r="O60" i="63"/>
  <c r="S58" i="63"/>
  <c r="O71" i="62"/>
  <c r="O74" i="62"/>
  <c r="S59" i="62"/>
  <c r="O80" i="62"/>
  <c r="R59" i="62"/>
  <c r="O59" i="62"/>
  <c r="O72" i="62"/>
  <c r="S58" i="62"/>
  <c r="S57" i="62"/>
  <c r="S60" i="62"/>
  <c r="O62" i="62"/>
  <c r="O63" i="62"/>
  <c r="O64" i="62"/>
  <c r="O65" i="62"/>
  <c r="O66" i="62"/>
  <c r="O67" i="62"/>
  <c r="S56" i="62"/>
  <c r="O76" i="62"/>
  <c r="O77" i="62"/>
  <c r="O78" i="62"/>
  <c r="O79" i="62"/>
  <c r="O81" i="62"/>
  <c r="R57" i="62"/>
  <c r="O69" i="62"/>
  <c r="O73" i="62"/>
  <c r="R56" i="62"/>
  <c r="R60" i="62"/>
  <c r="R58" i="62"/>
  <c r="O70" i="62"/>
  <c r="O56" i="62"/>
  <c r="O57" i="62"/>
  <c r="O58" i="62"/>
  <c r="O60" i="62"/>
  <c r="T58" i="68" l="1"/>
  <c r="T60" i="68"/>
  <c r="T57" i="68"/>
  <c r="T56" i="68"/>
  <c r="T59" i="68"/>
  <c r="T59" i="67"/>
  <c r="T58" i="67"/>
  <c r="T60" i="67"/>
  <c r="T57" i="67"/>
  <c r="T56" i="67"/>
  <c r="T57" i="64"/>
  <c r="T59" i="64"/>
  <c r="T58" i="64"/>
  <c r="T60" i="64"/>
  <c r="T56" i="64"/>
  <c r="T56" i="63"/>
  <c r="T59" i="63"/>
  <c r="T58" i="63"/>
  <c r="T60" i="63"/>
  <c r="T57" i="63"/>
  <c r="T59" i="62"/>
  <c r="T58" i="62"/>
  <c r="T57" i="62"/>
  <c r="T60" i="62"/>
  <c r="T56" i="62"/>
  <c r="C5" i="43" l="1"/>
  <c r="C6" i="43" s="1"/>
  <c r="J4" i="43"/>
  <c r="C5" i="34"/>
  <c r="H5" i="34" s="1"/>
  <c r="C15" i="34" s="1"/>
  <c r="H15" i="34" s="1"/>
  <c r="H4" i="34"/>
  <c r="C14" i="34" s="1"/>
  <c r="C12" i="43" l="1"/>
  <c r="J12" i="43" s="1"/>
  <c r="J5" i="43"/>
  <c r="C13" i="43" s="1"/>
  <c r="J13" i="43" s="1"/>
  <c r="C7" i="43"/>
  <c r="J6" i="43"/>
  <c r="C14" i="43" s="1"/>
  <c r="J14" i="43" s="1"/>
  <c r="C6" i="34"/>
  <c r="C7" i="34" s="1"/>
  <c r="C11" i="34" s="1"/>
  <c r="B2" i="34" s="1"/>
  <c r="H14" i="34"/>
  <c r="C9" i="43" l="1"/>
  <c r="J7" i="43"/>
  <c r="C15" i="43" s="1"/>
  <c r="J15" i="43" s="1"/>
  <c r="H11" i="34"/>
  <c r="C20" i="34" s="1"/>
  <c r="H20" i="34" s="1"/>
  <c r="G12" i="34" s="1"/>
  <c r="H7" i="34"/>
  <c r="C17" i="34" s="1"/>
  <c r="H17" i="34" s="1"/>
  <c r="H6" i="34"/>
  <c r="C16" i="34" s="1"/>
  <c r="H16" i="34" s="1"/>
  <c r="G2" i="34" l="1"/>
  <c r="J9" i="43"/>
  <c r="I2" i="43" s="1"/>
  <c r="B2" i="43"/>
  <c r="B12" i="34"/>
  <c r="C17" i="43" l="1"/>
  <c r="J17" i="43" l="1"/>
  <c r="I10" i="43" s="1"/>
  <c r="B10" i="4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C6" authorId="0" shapeId="0" xr:uid="{F9366F47-0FC1-4542-BA4C-2A1FC12391DF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F6" authorId="0" shapeId="0" xr:uid="{CA831DB4-C248-4990-8F48-C735FD258619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H7" authorId="0" shapeId="0" xr:uid="{CF278346-3EAF-4264-8857-FFEE6E37A49A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C8" authorId="0" shapeId="0" xr:uid="{D67C23A4-D7FD-41A7-887A-1192358F8B2F}">
      <text>
        <r>
          <rPr>
            <b/>
            <sz val="9"/>
            <color indexed="81"/>
            <rFont val="Tahoma"/>
            <family val="2"/>
          </rPr>
          <t>đổi lên tiết 1-2</t>
        </r>
      </text>
    </comment>
    <comment ref="D8" authorId="0" shapeId="0" xr:uid="{FC6D46A7-1FD3-4238-98FA-B45F37E9B75A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K9" authorId="0" shapeId="0" xr:uid="{1666B451-9AE7-407E-9E1A-6F99C066D14C}">
      <text>
        <r>
          <rPr>
            <b/>
            <sz val="9"/>
            <color indexed="81"/>
            <rFont val="Tahoma"/>
            <family val="2"/>
          </rPr>
          <t>THỨ 3-AB</t>
        </r>
      </text>
    </comment>
    <comment ref="J10" authorId="0" shapeId="0" xr:uid="{CB79E8D0-E0EC-48E6-A4CA-59D7AE606626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D11" authorId="0" shapeId="0" xr:uid="{73CF7C6A-BEB6-4351-9333-3AFF564E63ED}">
      <text>
        <r>
          <rPr>
            <b/>
            <sz val="9"/>
            <color indexed="81"/>
            <rFont val="Tahoma"/>
            <family val="2"/>
          </rPr>
          <t>tháng 12 xếp lên tiết 1-2 buổi cuối</t>
        </r>
      </text>
    </comment>
    <comment ref="D12" authorId="0" shapeId="0" xr:uid="{837348DF-EEA7-4685-B284-A5A55A3161D4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E12" authorId="0" shapeId="0" xr:uid="{95F1CCFF-B7C5-4E12-9CE6-A9A096646FD2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J12" authorId="0" shapeId="0" xr:uid="{73A4C4C9-4DED-4013-9660-F390E7E7C6E9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H13" authorId="0" shapeId="0" xr:uid="{491D50F8-5DAF-4712-82D2-5DB6160BA339}">
      <text>
        <r>
          <rPr>
            <b/>
            <sz val="9"/>
            <color indexed="81"/>
            <rFont val="Tahoma"/>
            <family val="2"/>
          </rPr>
          <t>Trang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3" authorId="0" shapeId="0" xr:uid="{18B32219-B996-4BB4-AE1A-5139C41F8B2E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N13" authorId="0" shapeId="0" xr:uid="{761F5FAA-2715-4B4F-8C80-1BF415A323E5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Q15" authorId="0" shapeId="0" xr:uid="{C0D77922-3F8B-4461-8334-ED1CE90687F5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6779DE04-D0B9-4AD3-A791-EB529100355A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J18" authorId="0" shapeId="0" xr:uid="{B36DED52-0DDB-4586-BE5B-2B420E2BC148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L20" authorId="0" shapeId="0" xr:uid="{3726A9A5-7011-4091-8038-02D3434C9371}">
      <text>
        <r>
          <rPr>
            <b/>
            <sz val="9"/>
            <color indexed="81"/>
            <rFont val="Tahoma"/>
            <family val="2"/>
          </rPr>
          <t>Nguyên</t>
        </r>
      </text>
    </comment>
    <comment ref="D21" authorId="0" shapeId="0" xr:uid="{FE65DF5D-AD94-4995-BE30-5788092F27C0}">
      <text>
        <r>
          <rPr>
            <b/>
            <sz val="9"/>
            <color indexed="81"/>
            <rFont val="Tahoma"/>
            <family val="2"/>
          </rPr>
          <t>Tháng 12 Chỉ xếp T4</t>
        </r>
      </text>
    </comment>
    <comment ref="K21" authorId="0" shapeId="0" xr:uid="{C8ADC8A8-6DEA-4E2C-9AE5-4A71292E0730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G23" authorId="0" shapeId="0" xr:uid="{302E7C21-3676-4C36-A6C6-0EDF8823770A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I23" authorId="0" shapeId="0" xr:uid="{C1EC69B9-0715-4631-A637-4426632F9A65}">
      <text>
        <r>
          <rPr>
            <b/>
            <sz val="9"/>
            <color indexed="81"/>
            <rFont val="Tahoma"/>
            <family val="2"/>
          </rPr>
          <t>P505-AC</t>
        </r>
      </text>
    </comment>
    <comment ref="K23" authorId="0" shapeId="0" xr:uid="{632939E2-914C-40DD-8C88-055DE8D24981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M23" authorId="0" shapeId="0" xr:uid="{D63AE006-FEA5-4063-B7F1-C0CAFE13D4D8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C24" authorId="0" shapeId="0" xr:uid="{C2411FBA-796D-416E-93E5-42D8F4D8380F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F24" authorId="0" shapeId="0" xr:uid="{88DE5CB9-6D0B-47D1-BA9A-6B3FF92FBA80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J24" authorId="0" shapeId="0" xr:uid="{C2BBF690-8DE3-4741-BC8B-5FBC42DAA207}">
      <text>
        <r>
          <rPr>
            <b/>
            <sz val="9"/>
            <color indexed="81"/>
            <rFont val="Tahoma"/>
            <family val="2"/>
          </rPr>
          <t>NGUYÊN</t>
        </r>
      </text>
    </comment>
    <comment ref="N25" authorId="0" shapeId="0" xr:uid="{8650DDB2-1982-4A92-9EE7-15E7CCE5FBF4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I26" authorId="0" shapeId="0" xr:uid="{B008CC5C-E6F6-4867-8E71-1D924D558516}">
      <text>
        <r>
          <rPr>
            <b/>
            <sz val="9"/>
            <color indexed="81"/>
            <rFont val="Tahoma"/>
            <family val="2"/>
          </rPr>
          <t>412-AB2</t>
        </r>
      </text>
    </comment>
    <comment ref="Q28" authorId="0" shapeId="0" xr:uid="{2EE59218-9AB5-4E04-9929-69616A37D78C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J31" authorId="0" shapeId="0" xr:uid="{2AB99342-86EF-431A-A33D-E94B1A27EC89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K31" authorId="0" shapeId="0" xr:uid="{16D60A19-92B7-48B4-8CA0-E1FFCC372DDB}">
      <text>
        <r>
          <rPr>
            <b/>
            <sz val="9"/>
            <color indexed="81"/>
            <rFont val="Tahoma"/>
            <family val="2"/>
          </rPr>
          <t>HR8</t>
        </r>
      </text>
    </comment>
    <comment ref="C33" authorId="0" shapeId="0" xr:uid="{24323DA3-DD90-4F53-97B7-BB8FC95540E0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F33" authorId="0" shapeId="0" xr:uid="{FB6EE807-1817-479B-AA9F-BE711D088DED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K35" authorId="0" shapeId="0" xr:uid="{08C9FA0A-E942-4884-89B5-A04D8A995633}">
      <text>
        <r>
          <rPr>
            <b/>
            <sz val="9"/>
            <color indexed="81"/>
            <rFont val="Tahoma"/>
            <family val="2"/>
          </rPr>
          <t>THỨ 5-AB</t>
        </r>
      </text>
    </comment>
    <comment ref="E36" authorId="0" shapeId="0" xr:uid="{04B93DB3-0A54-48DF-8A98-FB2779E738B7}">
      <text>
        <r>
          <rPr>
            <b/>
            <sz val="9"/>
            <color indexed="81"/>
            <rFont val="Tahoma"/>
            <family val="2"/>
          </rPr>
          <t>ÂU CƠ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I36" authorId="0" shapeId="0" xr:uid="{9350F548-0C02-4F06-B242-A391A28D30E2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D39" authorId="0" shapeId="0" xr:uid="{6E879BE5-FA08-420B-8B3E-A405026F68A9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C45" authorId="0" shapeId="0" xr:uid="{CBA0B70D-ED25-42A1-B6F2-658283B7F6C5}">
      <text>
        <r>
          <rPr>
            <b/>
            <sz val="9"/>
            <color indexed="81"/>
            <rFont val="Tahoma"/>
            <family val="2"/>
          </rPr>
          <t>TRỪ ST6</t>
        </r>
      </text>
    </comment>
    <comment ref="R46" authorId="0" shapeId="0" xr:uid="{CF373FF1-46A7-47EF-BD86-2183DD763A23}">
      <text>
        <r>
          <rPr>
            <b/>
            <sz val="9"/>
            <color indexed="81"/>
            <rFont val="Tahoma"/>
            <family val="2"/>
          </rPr>
          <t>Nhu</t>
        </r>
      </text>
    </comment>
    <comment ref="S46" authorId="0" shapeId="0" xr:uid="{DF1C5DA8-CE28-482E-902A-1581BC640ABF}">
      <text>
        <r>
          <rPr>
            <b/>
            <sz val="9"/>
            <color indexed="81"/>
            <rFont val="Tahoma"/>
            <family val="2"/>
          </rPr>
          <t>TL39 - K1-PC51+TV46</t>
        </r>
      </text>
    </comment>
    <comment ref="X46" authorId="0" shapeId="0" xr:uid="{C62CA8EB-BC56-4DED-B7F4-A96AE406B9C6}">
      <text>
        <r>
          <rPr>
            <b/>
            <sz val="9"/>
            <color indexed="81"/>
            <rFont val="Tahoma"/>
            <family val="2"/>
          </rPr>
          <t>Nhu</t>
        </r>
      </text>
    </comment>
    <comment ref="D47" authorId="0" shapeId="0" xr:uid="{C2A857EE-3E13-499B-B047-86F6907332B7}">
      <text>
        <r>
          <rPr>
            <b/>
            <sz val="9"/>
            <color indexed="81"/>
            <rFont val="Tahoma"/>
            <family val="2"/>
          </rPr>
          <t>Chỉ xếp T4</t>
        </r>
      </text>
    </comment>
    <comment ref="K47" authorId="0" shapeId="0" xr:uid="{FF5D4F35-07BF-4F6A-888E-A8854E9BAF9A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D48" authorId="0" shapeId="0" xr:uid="{FB3614D6-BBA9-4E3F-979E-0D21434F21DF}">
      <text>
        <r>
          <rPr>
            <b/>
            <sz val="9"/>
            <color indexed="81"/>
            <rFont val="Tahoma"/>
            <family val="2"/>
          </rPr>
          <t>T2,4,5</t>
        </r>
      </text>
    </comment>
    <comment ref="I51" authorId="0" shapeId="0" xr:uid="{8E60439B-787E-45A3-9BD3-9F9954D1EAFF}">
      <text>
        <r>
          <rPr>
            <b/>
            <sz val="9"/>
            <color indexed="81"/>
            <rFont val="Tahoma"/>
            <family val="2"/>
          </rPr>
          <t>E665 - GV không làm lịch</t>
        </r>
      </text>
    </comment>
    <comment ref="G52" authorId="0" shapeId="0" xr:uid="{3638669D-5DD8-47EA-89B8-2704935903D3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X52" authorId="0" shapeId="0" xr:uid="{B95DD9AB-0BF5-45E4-B980-C56BBD9E5B33}">
      <text>
        <r>
          <rPr>
            <b/>
            <sz val="9"/>
            <color indexed="81"/>
            <rFont val="Tahoma"/>
            <family val="2"/>
          </rPr>
          <t>Nhu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D5" authorId="0" shapeId="0" xr:uid="{56DB9E6A-B8AC-4C7A-A6A6-D8694C552C3C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C6" authorId="0" shapeId="0" xr:uid="{839E7E07-08F9-4CB6-8AE8-E225F621238F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E8" authorId="0" shapeId="0" xr:uid="{1BFFCEAD-17BA-4BC1-B36C-90224BCD9BFE}">
      <text>
        <r>
          <rPr>
            <b/>
            <sz val="9"/>
            <color indexed="81"/>
            <rFont val="Tahoma"/>
            <family val="2"/>
          </rPr>
          <t>đổi lên tiết 1-2</t>
        </r>
      </text>
    </comment>
    <comment ref="F8" authorId="0" shapeId="0" xr:uid="{8116ADBE-C39D-4101-9433-3C0E326B6653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J8" authorId="0" shapeId="0" xr:uid="{1DD98363-5D18-4728-8772-69DD5D4BD539}">
      <text>
        <r>
          <rPr>
            <b/>
            <sz val="9"/>
            <color indexed="81"/>
            <rFont val="Tahoma"/>
            <family val="2"/>
          </rPr>
          <t>Trang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9" authorId="0" shapeId="0" xr:uid="{7DED67F5-CE26-4D97-BE57-D04EAF020BBD}">
      <text>
        <r>
          <rPr>
            <b/>
            <sz val="9"/>
            <color indexed="81"/>
            <rFont val="Tahoma"/>
            <family val="2"/>
          </rPr>
          <t>THỨ 3-AB</t>
        </r>
      </text>
    </comment>
    <comment ref="J10" authorId="0" shapeId="0" xr:uid="{D75A8CEE-AD48-46EA-903C-0F8AD8A1839A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E11" authorId="0" shapeId="0" xr:uid="{3C34EA57-256D-460C-9F6F-E1CCADB81CF4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J11" authorId="0" shapeId="0" xr:uid="{F9EE4ED6-CAFA-4970-AB6A-971B7BDF0DA7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D12" authorId="0" shapeId="0" xr:uid="{001EE493-1B5C-4004-AD62-D8954DE1851D}">
      <text>
        <r>
          <rPr>
            <b/>
            <sz val="9"/>
            <color indexed="81"/>
            <rFont val="Tahoma"/>
            <family val="2"/>
          </rPr>
          <t>T2 cắt tiết-kết thúc</t>
        </r>
      </text>
    </comment>
    <comment ref="E12" authorId="0" shapeId="0" xr:uid="{EA8BDA7F-E584-458C-BAF0-5773C2BF9571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J13" authorId="0" shapeId="0" xr:uid="{AC96BD7A-4425-49F9-8F76-4DF2984D3420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K13" authorId="0" shapeId="0" xr:uid="{F7EEB222-9160-4494-AD91-5DF56BD5DE19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N13" authorId="0" shapeId="0" xr:uid="{E0B834AC-8E31-4C25-9572-1CC118C1C6FE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Q15" authorId="0" shapeId="0" xr:uid="{793218C1-00AB-4255-BE35-1E50BB5B4A27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D17" authorId="0" shapeId="0" xr:uid="{34F10300-933B-4A24-B093-C7355B503311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F17" authorId="0" shapeId="0" xr:uid="{E240F2B4-ACF0-49DB-9F11-3401C595FEB0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W17" authorId="0" shapeId="0" xr:uid="{CCEFC87D-E829-4671-92D7-4E03ACC930C9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D21" authorId="0" shapeId="0" xr:uid="{AA00150B-9300-46B8-BFE6-482F5AEEC034}">
      <text>
        <r>
          <rPr>
            <b/>
            <sz val="9"/>
            <color indexed="81"/>
            <rFont val="Tahoma"/>
            <family val="2"/>
          </rPr>
          <t>Tháng 12 Chỉ xếp T4</t>
        </r>
      </text>
    </comment>
    <comment ref="K21" authorId="0" shapeId="0" xr:uid="{BBF03FC0-B62F-4773-A2B0-38C152EB807B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G23" authorId="0" shapeId="0" xr:uid="{7DF4058F-E005-4675-B442-BFDC3CB49175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I23" authorId="0" shapeId="0" xr:uid="{87F648FE-17C5-4568-BE13-60A1372B377B}">
      <text>
        <r>
          <rPr>
            <b/>
            <sz val="9"/>
            <color indexed="81"/>
            <rFont val="Tahoma"/>
            <family val="2"/>
          </rPr>
          <t>P505-AC</t>
        </r>
      </text>
    </comment>
    <comment ref="M23" authorId="0" shapeId="0" xr:uid="{AEFFF850-C4BD-4FCE-9EC5-93850EED7A73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F24" authorId="0" shapeId="0" xr:uid="{40624E65-FFC4-4B25-986D-A39D49D89E89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H24" authorId="0" shapeId="0" xr:uid="{E92A3F8C-7B5F-4006-9852-5714758E9CA1}">
      <text>
        <r>
          <rPr>
            <b/>
            <sz val="9"/>
            <color indexed="81"/>
            <rFont val="Tahoma"/>
            <family val="2"/>
          </rPr>
          <t>NGUYÊN</t>
        </r>
      </text>
    </comment>
    <comment ref="N25" authorId="0" shapeId="0" xr:uid="{A31D9776-DD3D-4DB5-AA84-6E1BC40C0C16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I26" authorId="0" shapeId="0" xr:uid="{6F6D445A-5FF3-42A1-AA30-D42716BBC571}">
      <text>
        <r>
          <rPr>
            <b/>
            <sz val="9"/>
            <color indexed="81"/>
            <rFont val="Tahoma"/>
            <family val="2"/>
          </rPr>
          <t>412-AB2</t>
        </r>
      </text>
    </comment>
    <comment ref="Q28" authorId="0" shapeId="0" xr:uid="{22C1BFA2-05DC-4B3E-8629-57C5643B0439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D30" authorId="0" shapeId="0" xr:uid="{6DE1D9C4-1121-4E13-926B-CF5CA7D28237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D31" authorId="0" shapeId="0" xr:uid="{65A68524-F052-4135-853E-1BFE4AB2C65F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C33" authorId="0" shapeId="0" xr:uid="{D77A50C3-B408-4B52-BAD8-9D530D3DE99F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F33" authorId="0" shapeId="0" xr:uid="{A2EC2FFA-77AC-488B-8F5B-B40030171629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J34" authorId="0" shapeId="0" xr:uid="{82421C5D-6528-48C9-A1FA-0204A01F011F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D36" authorId="0" shapeId="0" xr:uid="{87006A61-E1D0-4661-BCD2-72AD08665172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E36" authorId="0" shapeId="0" xr:uid="{37F6FA72-29E3-4068-9168-378930C646BA}">
      <text>
        <r>
          <rPr>
            <b/>
            <sz val="9"/>
            <color indexed="81"/>
            <rFont val="Tahoma"/>
            <family val="2"/>
          </rPr>
          <t>ÂU CƠ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D37" authorId="0" shapeId="0" xr:uid="{EBE32ABB-AD46-4C94-B6AB-8314CE9CD41F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K38" authorId="0" shapeId="0" xr:uid="{C9AFB1E4-3308-463D-A058-773E914BD125}">
      <text>
        <r>
          <rPr>
            <b/>
            <sz val="9"/>
            <color indexed="81"/>
            <rFont val="Tahoma"/>
            <family val="2"/>
          </rPr>
          <t>THỨ 5-AB</t>
        </r>
      </text>
    </comment>
    <comment ref="I39" authorId="0" shapeId="0" xr:uid="{F9115505-E974-4004-A1A2-F0EED7D49752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L39" authorId="0" shapeId="0" xr:uid="{24704EC4-7CA1-4543-B35F-F1DB74C4347F}">
      <text>
        <r>
          <rPr>
            <b/>
            <sz val="9"/>
            <color indexed="81"/>
            <rFont val="Tahoma"/>
            <family val="2"/>
          </rPr>
          <t>P505-AC</t>
        </r>
      </text>
    </comment>
    <comment ref="C44" authorId="0" shapeId="0" xr:uid="{F0E92F4D-7DF8-40AA-BA28-4E9113CED50D}">
      <text>
        <r>
          <rPr>
            <b/>
            <sz val="9"/>
            <color indexed="81"/>
            <rFont val="Tahoma"/>
            <family val="2"/>
          </rPr>
          <t>P503-AC</t>
        </r>
      </text>
    </comment>
    <comment ref="C45" authorId="0" shapeId="0" xr:uid="{AE2392FC-D502-4B17-9DC2-A4D08705AE97}">
      <text>
        <r>
          <rPr>
            <b/>
            <sz val="9"/>
            <color indexed="81"/>
            <rFont val="Tahoma"/>
            <family val="2"/>
          </rPr>
          <t>TRỪ ST6</t>
        </r>
      </text>
    </comment>
    <comment ref="K45" authorId="0" shapeId="0" xr:uid="{8BEE98C5-A220-4171-BB6B-2656EF3CAE4E}">
      <text>
        <r>
          <rPr>
            <b/>
            <sz val="9"/>
            <color indexed="81"/>
            <rFont val="Tahoma"/>
            <family val="2"/>
          </rPr>
          <t>P402-AC</t>
        </r>
      </text>
    </comment>
    <comment ref="D46" authorId="0" shapeId="0" xr:uid="{CAC27E53-6518-4DC6-8230-BFB96FA99C7A}">
      <text>
        <r>
          <rPr>
            <b/>
            <sz val="9"/>
            <color indexed="81"/>
            <rFont val="Tahoma"/>
            <family val="2"/>
          </rPr>
          <t>Sáng T3 và T6</t>
        </r>
      </text>
    </comment>
    <comment ref="X46" authorId="0" shapeId="0" xr:uid="{F049C79E-4CE2-42AF-8601-64A2FB345D55}">
      <text>
        <r>
          <rPr>
            <b/>
            <sz val="9"/>
            <color indexed="81"/>
            <rFont val="Tahoma"/>
            <family val="2"/>
          </rPr>
          <t>Nhu</t>
        </r>
      </text>
    </comment>
    <comment ref="D47" authorId="0" shapeId="0" xr:uid="{9B5A620D-64DF-463B-B2C4-06E8AD223F64}">
      <text>
        <r>
          <rPr>
            <b/>
            <sz val="9"/>
            <color indexed="81"/>
            <rFont val="Tahoma"/>
            <family val="2"/>
          </rPr>
          <t>Chỉ xếp T4</t>
        </r>
      </text>
    </comment>
    <comment ref="K47" authorId="0" shapeId="0" xr:uid="{9970A370-30C6-458B-B299-3CF1E6031EDC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D48" authorId="0" shapeId="0" xr:uid="{7E0966C2-16D9-4C33-AEC6-2DD47C451C14}">
      <text>
        <r>
          <rPr>
            <b/>
            <sz val="9"/>
            <color indexed="81"/>
            <rFont val="Tahoma"/>
            <family val="2"/>
          </rPr>
          <t>T2,4,5</t>
        </r>
      </text>
    </comment>
    <comment ref="I48" authorId="0" shapeId="0" xr:uid="{439E2041-EC9C-424E-8628-BB999D605FCF}">
      <text>
        <r>
          <rPr>
            <b/>
            <sz val="9"/>
            <color indexed="81"/>
            <rFont val="Tahoma"/>
            <family val="2"/>
          </rPr>
          <t>P304</t>
        </r>
      </text>
    </comment>
    <comment ref="E50" authorId="0" shapeId="0" xr:uid="{ECCEB0BF-10B5-4669-8FA4-663C541A7BD6}">
      <text>
        <r>
          <rPr>
            <b/>
            <sz val="9"/>
            <color indexed="81"/>
            <rFont val="Tahoma"/>
            <family val="2"/>
          </rPr>
          <t>411-AB2</t>
        </r>
      </text>
    </comment>
    <comment ref="I52" authorId="0" shapeId="0" xr:uid="{BB3D39BD-EF74-4241-8897-E8BC87EDC36D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D4" authorId="0" shapeId="0" xr:uid="{F7751BDE-A274-414F-AB53-DD528156F75A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D5" authorId="0" shapeId="0" xr:uid="{60D9D0FF-4C3C-4F8C-ADB2-B07F21ECAA25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C6" authorId="0" shapeId="0" xr:uid="{D57EE712-4E70-462F-A868-DB301C8D68D1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F6" authorId="0" shapeId="0" xr:uid="{1D02F2EE-C7CD-4757-9104-D843DACBC201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C8" authorId="0" shapeId="0" xr:uid="{E10F86D7-F5B4-4E28-B18F-611B08EA4B49}">
      <text>
        <r>
          <rPr>
            <b/>
            <sz val="9"/>
            <color indexed="81"/>
            <rFont val="Tahoma"/>
            <family val="2"/>
          </rPr>
          <t>đổi lên tiết 1-2</t>
        </r>
      </text>
    </comment>
    <comment ref="D8" authorId="0" shapeId="0" xr:uid="{96A17F38-38E5-42E3-837A-6574A0153A45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K9" authorId="0" shapeId="0" xr:uid="{149D5384-C81E-4980-9142-233E3A34AA30}">
      <text>
        <r>
          <rPr>
            <b/>
            <sz val="9"/>
            <color indexed="81"/>
            <rFont val="Tahoma"/>
            <family val="2"/>
          </rPr>
          <t>THỨ 3-AB</t>
        </r>
      </text>
    </comment>
    <comment ref="D10" authorId="0" shapeId="0" xr:uid="{78D5F08D-1D54-43DB-A912-48461D1D3E12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J10" authorId="0" shapeId="0" xr:uid="{7BFBE65A-CA98-48C4-94BD-64F28FB406C5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D11" authorId="0" shapeId="0" xr:uid="{133FF7A8-F758-43E2-8051-7620D9288DE6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E11" authorId="0" shapeId="0" xr:uid="{0B5825D0-947B-403D-90D6-D395DAD2CA8B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D12" authorId="0" shapeId="0" xr:uid="{ABDCD4CF-F6A3-4D94-BF04-A4B61F9F3D96}">
      <text>
        <r>
          <rPr>
            <b/>
            <sz val="9"/>
            <color indexed="81"/>
            <rFont val="Tahoma"/>
            <family val="2"/>
          </rPr>
          <t>T2 cắt tiết-kết thúc</t>
        </r>
      </text>
    </comment>
    <comment ref="E12" authorId="0" shapeId="0" xr:uid="{FB3D0D9C-9189-477C-811B-9B278A86FDDD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F12" authorId="0" shapeId="0" xr:uid="{11391196-B575-4B3C-A3B4-938E4240FB50}">
      <text>
        <r>
          <rPr>
            <b/>
            <sz val="9"/>
            <color indexed="81"/>
            <rFont val="Tahoma"/>
            <family val="2"/>
          </rPr>
          <t>uyên</t>
        </r>
      </text>
    </comment>
    <comment ref="J13" authorId="0" shapeId="0" xr:uid="{E38C1987-29F2-425A-8313-CBD8D5D8DF5E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K13" authorId="0" shapeId="0" xr:uid="{06AD22B2-20C5-494B-9F31-3F584C010EBE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N13" authorId="0" shapeId="0" xr:uid="{CFA37398-6CA7-4E2C-B5F5-AA4F6C67C1F7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Q15" authorId="0" shapeId="0" xr:uid="{A5003E9A-9332-4632-8BA2-00669AD9300C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D17" authorId="0" shapeId="0" xr:uid="{6DD813DC-3033-41ED-8E39-41F0F6579DA7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W17" authorId="0" shapeId="0" xr:uid="{A1FB8435-748F-4F69-B075-6131FFE795B8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D18" authorId="0" shapeId="0" xr:uid="{B9115243-2D1F-4E3A-BA92-B4F7E8B27342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E19" authorId="0" shapeId="0" xr:uid="{B965BB00-F931-437E-A79E-B40B82AA4AD6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D20" authorId="0" shapeId="0" xr:uid="{7B8D7DC5-BCE8-499F-99BF-4AD1C95B530D}">
      <text>
        <r>
          <rPr>
            <b/>
            <sz val="9"/>
            <color indexed="81"/>
            <rFont val="Tahoma"/>
            <family val="2"/>
          </rPr>
          <t>Sáng T3 và T6</t>
        </r>
      </text>
    </comment>
    <comment ref="K20" authorId="0" shapeId="0" xr:uid="{B1620724-6B22-4626-9C31-9C847D8EC221}">
      <text>
        <r>
          <rPr>
            <b/>
            <sz val="9"/>
            <color indexed="81"/>
            <rFont val="Tahoma"/>
            <family val="2"/>
          </rPr>
          <t>T3 cắt tiết</t>
        </r>
      </text>
    </comment>
    <comment ref="F21" authorId="0" shapeId="0" xr:uid="{D520BEA5-CC25-45FC-A8FC-45E851EB3F8E}">
      <text>
        <r>
          <rPr>
            <b/>
            <sz val="9"/>
            <color indexed="81"/>
            <rFont val="Tahoma"/>
            <family val="2"/>
          </rPr>
          <t>Tháng 12 Chỉ xếp T4</t>
        </r>
      </text>
    </comment>
    <comment ref="D22" authorId="0" shapeId="0" xr:uid="{6418170C-D5BD-48E4-874E-51081E2FAD39}">
      <text>
        <r>
          <rPr>
            <b/>
            <sz val="9"/>
            <color indexed="81"/>
            <rFont val="Tahoma"/>
            <family val="2"/>
          </rPr>
          <t>Tháng 12 Chỉ xếp T4</t>
        </r>
      </text>
    </comment>
    <comment ref="I22" authorId="0" shapeId="0" xr:uid="{2C0B5E91-DB58-4C01-81E1-E15E5905CEEB}">
      <text>
        <r>
          <rPr>
            <b/>
            <sz val="9"/>
            <color indexed="81"/>
            <rFont val="Tahoma"/>
            <family val="2"/>
          </rPr>
          <t>412-AB2</t>
        </r>
      </text>
    </comment>
    <comment ref="I23" authorId="0" shapeId="0" xr:uid="{1092B558-4938-47BD-9B56-381A6B0CED0F}">
      <text>
        <r>
          <rPr>
            <b/>
            <sz val="9"/>
            <color indexed="81"/>
            <rFont val="Tahoma"/>
            <family val="2"/>
          </rPr>
          <t>P505-AC</t>
        </r>
      </text>
    </comment>
    <comment ref="M23" authorId="0" shapeId="0" xr:uid="{B0675959-6F22-4CEA-AEA0-C33AED992F45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E24" authorId="0" shapeId="0" xr:uid="{51406B70-EA5E-4675-9BB1-2CBB0EE59B73}">
      <text>
        <r>
          <rPr>
            <b/>
            <sz val="9"/>
            <color indexed="81"/>
            <rFont val="Tahoma"/>
            <family val="2"/>
          </rPr>
          <t>T3 CẮT TIẾT</t>
        </r>
      </text>
    </comment>
    <comment ref="F24" authorId="0" shapeId="0" xr:uid="{BCB9EC8B-3696-4E4F-85E8-A7CEAC4A5C4F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I24" authorId="0" shapeId="0" xr:uid="{6D6E4475-99A8-4C0C-BDC1-218ADA349815}">
      <text>
        <r>
          <rPr>
            <b/>
            <sz val="9"/>
            <color indexed="81"/>
            <rFont val="Tahoma"/>
            <family val="2"/>
          </rPr>
          <t>T3 CẮT TIẾT</t>
        </r>
      </text>
    </comment>
    <comment ref="C25" authorId="0" shapeId="0" xr:uid="{3B4D4A9D-0250-4554-A1B8-1EAD104AF309}">
      <text>
        <r>
          <rPr>
            <b/>
            <sz val="9"/>
            <color indexed="81"/>
            <rFont val="Tahoma"/>
            <family val="2"/>
          </rPr>
          <t>KTN  73A2
LẦU 8 - AB1 - Uyên</t>
        </r>
      </text>
    </comment>
    <comment ref="D25" authorId="0" shapeId="0" xr:uid="{915467E0-4883-478F-85E7-58D0925C1753}">
      <text>
        <r>
          <rPr>
            <b/>
            <sz val="9"/>
            <color indexed="81"/>
            <rFont val="Tahoma"/>
            <family val="2"/>
          </rPr>
          <t>Sáng T3 và T6</t>
        </r>
      </text>
    </comment>
    <comment ref="G25" authorId="0" shapeId="0" xr:uid="{FA74B505-3F50-4AC0-A67C-EC33785E06A2}">
      <text>
        <r>
          <rPr>
            <b/>
            <sz val="9"/>
            <color indexed="81"/>
            <rFont val="Tahoma"/>
            <family val="2"/>
          </rPr>
          <t>KTN  73 B1
LẦU 8 - AB1 - NGUYÊN</t>
        </r>
      </text>
    </comment>
    <comment ref="I25" authorId="0" shapeId="0" xr:uid="{66466447-F121-405B-A484-35362D0AD67A}">
      <text>
        <r>
          <rPr>
            <b/>
            <sz val="9"/>
            <color indexed="81"/>
            <rFont val="Tahoma"/>
            <family val="2"/>
          </rPr>
          <t>KTN  73 B2
LẦU 8 - AB1 - NGUYÊN</t>
        </r>
      </text>
    </comment>
    <comment ref="N25" authorId="0" shapeId="0" xr:uid="{7A729F8D-D646-4A2F-9C44-C5E7B93779CD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C26" authorId="0" shapeId="0" xr:uid="{8EC318EA-5CC6-48BF-BD20-A08D5F6DB2CD}">
      <text>
        <r>
          <rPr>
            <b/>
            <sz val="9"/>
            <color indexed="81"/>
            <rFont val="Tahoma"/>
            <family val="2"/>
          </rPr>
          <t>KTN 72A 
 P702-ÂU CƠ- Nguyên</t>
        </r>
      </text>
    </comment>
    <comment ref="Q28" authorId="0" shapeId="0" xr:uid="{7A2E0541-5E81-48E1-AF4B-417504416725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E32" authorId="0" shapeId="0" xr:uid="{B63EDF04-52DF-45E7-B5BA-6E70FDEBEDC8}">
      <text>
        <r>
          <rPr>
            <b/>
            <sz val="9"/>
            <color indexed="81"/>
            <rFont val="Tahoma"/>
            <family val="2"/>
          </rPr>
          <t>TL41 - LHS27 - AB</t>
        </r>
      </text>
    </comment>
    <comment ref="D33" authorId="0" shapeId="0" xr:uid="{17344C41-8109-486E-A23F-62DCE48B43B2}">
      <text>
        <r>
          <rPr>
            <b/>
            <sz val="9"/>
            <color indexed="81"/>
            <rFont val="Tahoma"/>
            <family val="2"/>
          </rPr>
          <t>TL25 - E670
ÂU CƠ - NGUYÊN</t>
        </r>
      </text>
    </comment>
    <comment ref="I33" authorId="0" shapeId="0" xr:uid="{E31DC37A-392D-466E-950E-7861D7A1FCDA}">
      <text>
        <r>
          <rPr>
            <b/>
            <sz val="9"/>
            <color indexed="81"/>
            <rFont val="Tahoma"/>
            <family val="2"/>
          </rPr>
          <t>TL28- KS57  AB</t>
        </r>
      </text>
    </comment>
    <comment ref="J34" authorId="0" shapeId="0" xr:uid="{FED8FF6D-782A-48BD-B849-705F8735C618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I35" authorId="0" shapeId="0" xr:uid="{4B887D6E-36F6-4560-BAF2-609837901A91}">
      <text>
        <r>
          <rPr>
            <b/>
            <sz val="9"/>
            <color indexed="81"/>
            <rFont val="Tahoma"/>
            <family val="2"/>
          </rPr>
          <t>TL38 - KS59 - AB</t>
        </r>
      </text>
    </comment>
    <comment ref="C36" authorId="0" shapeId="0" xr:uid="{C8206A4F-7938-471F-B154-6E656D2095B5}">
      <text>
        <r>
          <rPr>
            <b/>
            <sz val="9"/>
            <color indexed="81"/>
            <rFont val="Tahoma"/>
            <family val="2"/>
          </rPr>
          <t>TL04 - E677  - UYÊN</t>
        </r>
      </text>
    </comment>
    <comment ref="I36" authorId="0" shapeId="0" xr:uid="{706BFE56-4799-40C6-A04F-809DCD11EFB8}">
      <text>
        <r>
          <rPr>
            <b/>
            <sz val="9"/>
            <color indexed="81"/>
            <rFont val="Tahoma"/>
            <family val="2"/>
          </rPr>
          <t>TL44 - E676 - ÂU CƠ-UYÊN</t>
        </r>
      </text>
    </comment>
    <comment ref="K38" authorId="0" shapeId="0" xr:uid="{2EEBCA75-C74F-409A-A75E-428CBD861B69}">
      <text>
        <r>
          <rPr>
            <b/>
            <sz val="9"/>
            <color indexed="81"/>
            <rFont val="Tahoma"/>
            <family val="2"/>
          </rPr>
          <t>THỨ 5-AB</t>
        </r>
      </text>
    </comment>
    <comment ref="L38" authorId="0" shapeId="0" xr:uid="{F503AC42-8E33-4997-AFF8-929BB3D36968}">
      <text>
        <r>
          <rPr>
            <b/>
            <sz val="9"/>
            <color indexed="81"/>
            <rFont val="Tahoma"/>
            <family val="2"/>
          </rPr>
          <t>TL 34 - E671- AB- NGUYÊN</t>
        </r>
      </text>
    </comment>
    <comment ref="E39" authorId="0" shapeId="0" xr:uid="{890B2AA8-B56B-4BFD-8B54-C832E5487B39}">
      <text>
        <r>
          <rPr>
            <b/>
            <sz val="9"/>
            <color indexed="81"/>
            <rFont val="Tahoma"/>
            <family val="2"/>
          </rPr>
          <t>TL42 - E674
ÂU CƠ - UYÊN</t>
        </r>
      </text>
    </comment>
    <comment ref="C45" authorId="0" shapeId="0" xr:uid="{4F55AE9A-E800-4593-A5C6-CFD71EDD379E}">
      <text>
        <r>
          <rPr>
            <b/>
            <sz val="9"/>
            <color indexed="81"/>
            <rFont val="Tahoma"/>
            <family val="2"/>
          </rPr>
          <t>TRỪ ST6
TL43 - E675
ÂU CƠ - TRANG</t>
        </r>
      </text>
    </comment>
    <comment ref="E45" authorId="0" shapeId="0" xr:uid="{6671AF1D-1EAD-4F97-AF8B-BA17032D72C0}">
      <text>
        <r>
          <rPr>
            <b/>
            <sz val="9"/>
            <color indexed="81"/>
            <rFont val="Tahoma"/>
            <family val="2"/>
          </rPr>
          <t>ÂU CƠ
TL02 - KS54
ÂU CƠ - TRANG</t>
        </r>
      </text>
    </comment>
    <comment ref="C46" authorId="0" shapeId="0" xr:uid="{0ED68256-7E6D-4D70-9B66-DED09B66B2B0}">
      <text>
        <r>
          <rPr>
            <b/>
            <sz val="9"/>
            <color indexed="81"/>
            <rFont val="Tahoma"/>
            <family val="2"/>
          </rPr>
          <t>KTN  73A1
LẦU 8 - AB1 - NGUYÊN</t>
        </r>
      </text>
    </comment>
    <comment ref="D46" authorId="0" shapeId="0" xr:uid="{780CA5C5-8119-4625-955C-8A9043034C35}">
      <text>
        <r>
          <rPr>
            <b/>
            <sz val="9"/>
            <color indexed="81"/>
            <rFont val="Tahoma"/>
            <family val="2"/>
          </rPr>
          <t>Sáng T3 và T6</t>
        </r>
      </text>
    </comment>
    <comment ref="X46" authorId="0" shapeId="0" xr:uid="{83F92E7F-20D4-4DE3-BC8B-FEDDBE6F0DC0}">
      <text>
        <r>
          <rPr>
            <b/>
            <sz val="9"/>
            <color indexed="81"/>
            <rFont val="Tahoma"/>
            <family val="2"/>
          </rPr>
          <t>Nhu</t>
        </r>
      </text>
    </comment>
    <comment ref="C47" authorId="0" shapeId="0" xr:uid="{6C639038-C498-49BC-8893-BDC2B74E433F}">
      <text>
        <r>
          <rPr>
            <b/>
            <sz val="9"/>
            <color indexed="81"/>
            <rFont val="Tahoma"/>
            <family val="2"/>
          </rPr>
          <t>ÂU CƠ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H47" authorId="0" shapeId="0" xr:uid="{6B8DC9CE-227B-486C-8F32-6E3CBF6CE510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K47" authorId="0" shapeId="0" xr:uid="{3BA0BF92-933E-4CE2-8C15-3DC18E127C44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D48" authorId="0" shapeId="0" xr:uid="{A4DAB04D-EB45-4FA9-BCCA-DEA862CA498C}">
      <text>
        <r>
          <rPr>
            <b/>
            <sz val="9"/>
            <color indexed="81"/>
            <rFont val="Tahoma"/>
            <family val="2"/>
          </rPr>
          <t>T2,4,5</t>
        </r>
      </text>
    </comment>
    <comment ref="D49" authorId="0" shapeId="0" xr:uid="{F634AA8B-F88F-4A9D-BD96-D2E1A29433A9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D50" authorId="0" shapeId="0" xr:uid="{086395A2-6BF3-4731-9A84-DEECF5BD1025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F50" authorId="0" shapeId="0" xr:uid="{7FD72EC5-4FCE-4A74-B086-189D3BD9D232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D51" authorId="0" shapeId="0" xr:uid="{C2389E99-6F86-4040-AB1D-A7E9631954B9}">
      <text>
        <r>
          <rPr>
            <b/>
            <sz val="9"/>
            <color indexed="81"/>
            <rFont val="Tahoma"/>
            <family val="2"/>
          </rPr>
          <t>Sáng T3 và T6</t>
        </r>
      </text>
    </comment>
    <comment ref="I52" authorId="0" shapeId="0" xr:uid="{CFB7465B-A887-4108-A36A-B07A53B5A49F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D6" authorId="0" shapeId="0" xr:uid="{61649C84-41D0-4FAA-B079-03AF12EE4FA6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E6" authorId="0" shapeId="0" xr:uid="{1634FDC4-3A5A-4404-A8F1-DEB00CB9ADB1}">
      <text>
        <r>
          <rPr>
            <b/>
            <sz val="9"/>
            <color indexed="81"/>
            <rFont val="Tahoma"/>
            <family val="2"/>
          </rPr>
          <t>P504-AC</t>
        </r>
      </text>
    </comment>
    <comment ref="K9" authorId="0" shapeId="0" xr:uid="{418055B4-AEFA-401D-8E46-DF79319D544C}">
      <text>
        <r>
          <rPr>
            <b/>
            <sz val="9"/>
            <color indexed="81"/>
            <rFont val="Tahoma"/>
            <family val="2"/>
          </rPr>
          <t>THỨ 3-AB</t>
        </r>
      </text>
    </comment>
    <comment ref="L9" authorId="0" shapeId="0" xr:uid="{6EFCEA8C-C7A0-4867-8E82-98CE83E19402}">
      <text>
        <r>
          <rPr>
            <b/>
            <sz val="9"/>
            <color indexed="81"/>
            <rFont val="Tahoma"/>
            <family val="2"/>
          </rPr>
          <t>nhận lại từ thầy Nguyên</t>
        </r>
      </text>
    </comment>
    <comment ref="C10" authorId="0" shapeId="0" xr:uid="{A324B8F3-79E1-4816-884F-0083B3149B4A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D10" authorId="0" shapeId="0" xr:uid="{011EA7BB-8256-4CFB-AA09-CC304021D527}">
      <text>
        <r>
          <rPr>
            <b/>
            <sz val="9"/>
            <color indexed="81"/>
            <rFont val="Tahoma"/>
            <family val="2"/>
          </rPr>
          <t>NHẬN LẠI TỪ THẦY NGUYÊN</t>
        </r>
      </text>
    </comment>
    <comment ref="J10" authorId="0" shapeId="0" xr:uid="{E3979A59-927E-4B66-9363-12738CB15C08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C12" authorId="0" shapeId="0" xr:uid="{A9BBE309-E8CA-4A1F-B22A-70A35B4D04C9}">
      <text>
        <r>
          <rPr>
            <b/>
            <sz val="9"/>
            <color indexed="81"/>
            <rFont val="Tahoma"/>
            <family val="2"/>
          </rPr>
          <t>đổi lên tiết 1-2</t>
        </r>
      </text>
    </comment>
    <comment ref="D12" authorId="0" shapeId="0" xr:uid="{CAF613C3-B2A2-4D7C-AEEA-54D794EB9C83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E12" authorId="0" shapeId="0" xr:uid="{BF8F1BA6-6571-4357-9C3F-D83CE750C8BD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K13" authorId="0" shapeId="0" xr:uid="{CCAE166D-0A4B-4415-B28F-9A5940038A4E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Q15" authorId="0" shapeId="0" xr:uid="{997D9EC5-4821-4B24-BAA0-309B23CED60E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A71D5F79-5A2B-4547-B300-047E1DABA85F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L19" authorId="0" shapeId="0" xr:uid="{95300310-A1E2-4532-BE60-44ABDF707789}">
      <text>
        <r>
          <rPr>
            <b/>
            <sz val="9"/>
            <color indexed="81"/>
            <rFont val="Tahoma"/>
            <family val="2"/>
          </rPr>
          <t>NHẬN LAI TỪ THẦY NGUYÊN</t>
        </r>
      </text>
    </comment>
    <comment ref="D20" authorId="0" shapeId="0" xr:uid="{AA41330A-F4DA-40D1-B18C-4FD76B68DB26}">
      <text>
        <r>
          <rPr>
            <b/>
            <sz val="9"/>
            <color indexed="81"/>
            <rFont val="Tahoma"/>
            <family val="2"/>
          </rPr>
          <t>Sáng T3 và T6. NHẬN LẠI TỪ THẦY NGUYÊN</t>
        </r>
      </text>
    </comment>
    <comment ref="J21" authorId="0" shapeId="0" xr:uid="{EB509ECC-B681-41A8-9262-C3099ABB0C4B}">
      <text>
        <r>
          <rPr>
            <b/>
            <sz val="9"/>
            <color indexed="81"/>
            <rFont val="Tahoma"/>
            <family val="2"/>
          </rPr>
          <t>NHẬN LẠI TỪ THÀY NGUYÊN</t>
        </r>
      </text>
    </comment>
    <comment ref="N21" authorId="0" shapeId="0" xr:uid="{88C3FBC9-C5E1-4D0F-AB24-96D7FB48EC9F}">
      <text>
        <r>
          <rPr>
            <b/>
            <sz val="9"/>
            <color indexed="81"/>
            <rFont val="Tahoma"/>
            <family val="2"/>
          </rPr>
          <t>NHẬN LẠI TỪ THÀY NGUYÊN</t>
        </r>
      </text>
    </comment>
    <comment ref="D23" authorId="0" shapeId="0" xr:uid="{BD49E082-8036-45CD-80D8-80AC830A410D}">
      <text>
        <r>
          <rPr>
            <b/>
            <sz val="9"/>
            <color indexed="81"/>
            <rFont val="Tahoma"/>
            <family val="2"/>
          </rPr>
          <t>NHẬN TỪ THẦY NGUYÊN</t>
        </r>
      </text>
    </comment>
    <comment ref="I23" authorId="0" shapeId="0" xr:uid="{41F1387A-419C-44A6-BEA2-AB26DD4A1E88}">
      <text>
        <r>
          <rPr>
            <b/>
            <sz val="9"/>
            <color indexed="81"/>
            <rFont val="Tahoma"/>
            <family val="2"/>
          </rPr>
          <t>P505-AC</t>
        </r>
      </text>
    </comment>
    <comment ref="M23" authorId="0" shapeId="0" xr:uid="{DA07C496-3BF2-4873-91C2-31DE8557A6B2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G24" authorId="0" shapeId="0" xr:uid="{E40ABE6A-7EEA-406F-B3AF-D1294A302DD6}">
      <text>
        <r>
          <rPr>
            <b/>
            <sz val="9"/>
            <color indexed="81"/>
            <rFont val="Tahoma"/>
            <family val="2"/>
          </rPr>
          <t>tháng 4 chuyển xuống tiết 7-8</t>
        </r>
      </text>
    </comment>
    <comment ref="D25" authorId="0" shapeId="0" xr:uid="{49E53C47-AE84-457F-BF78-03603A8D785D}">
      <text>
        <r>
          <rPr>
            <b/>
            <sz val="9"/>
            <color indexed="81"/>
            <rFont val="Tahoma"/>
            <family val="2"/>
          </rPr>
          <t>Sáng T3 và T6</t>
        </r>
      </text>
    </comment>
    <comment ref="N25" authorId="0" shapeId="0" xr:uid="{B5B2BD47-56ED-4B2B-B070-8E037F91D5D1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E26" authorId="0" shapeId="0" xr:uid="{F37073F7-A698-4F9F-B0FB-22FF896F9A3A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M26" authorId="0" shapeId="0" xr:uid="{7DE36A97-866B-4423-84E9-573EF30FAB36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Q28" authorId="0" shapeId="0" xr:uid="{583F3D2E-FE1E-46F0-9474-D3AD0207FE21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H32" authorId="0" shapeId="0" xr:uid="{D35BB508-6E25-44F2-9C3F-D89D01821920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C33" authorId="0" shapeId="0" xr:uid="{2ABA040A-70A3-46F1-B254-0C5AF167E6EE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D35" authorId="0" shapeId="0" xr:uid="{F7D3E89F-F0A5-4A58-91C1-A6D04D08E8B1}">
      <text>
        <r>
          <rPr>
            <b/>
            <sz val="9"/>
            <color indexed="81"/>
            <rFont val="Tahoma"/>
            <family val="2"/>
          </rPr>
          <t>T2,4,5</t>
        </r>
      </text>
    </comment>
    <comment ref="K35" authorId="0" shapeId="0" xr:uid="{A7421286-0DC7-48FE-8284-47FD3C790EB8}">
      <text>
        <r>
          <rPr>
            <b/>
            <sz val="9"/>
            <color indexed="81"/>
            <rFont val="Tahoma"/>
            <family val="2"/>
          </rPr>
          <t>THỨ 3-AB</t>
        </r>
      </text>
    </comment>
    <comment ref="I37" authorId="0" shapeId="0" xr:uid="{0CAC2055-5630-43EA-B87E-965AF7CABBEA}">
      <text>
        <r>
          <rPr>
            <b/>
            <sz val="9"/>
            <color indexed="81"/>
            <rFont val="Tahoma"/>
            <family val="2"/>
          </rPr>
          <t>P403-AB1</t>
        </r>
      </text>
    </comment>
    <comment ref="C39" authorId="0" shapeId="0" xr:uid="{290EC204-1D55-4D9E-938A-10CAF9DABA58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E39" authorId="0" shapeId="0" xr:uid="{6A5E91B2-401D-498C-BC81-6CF0D0B7B72A}">
      <text>
        <r>
          <rPr>
            <b/>
            <sz val="9"/>
            <color indexed="81"/>
            <rFont val="Tahoma"/>
            <family val="2"/>
          </rPr>
          <t>đổi lên tiết 1-2</t>
        </r>
      </text>
    </comment>
    <comment ref="F39" authorId="0" shapeId="0" xr:uid="{F73A526F-70BA-42CE-8159-14751BAD062C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E45" authorId="0" shapeId="0" xr:uid="{C2A70952-30A2-4D1C-A0B0-6AC44F61043C}">
      <text>
        <r>
          <rPr>
            <b/>
            <sz val="9"/>
            <color indexed="81"/>
            <rFont val="Tahoma"/>
            <family val="2"/>
          </rPr>
          <t>ÂU CƠ
TL02 - KS54
ÂU CƠ - TRANG</t>
        </r>
      </text>
    </comment>
    <comment ref="D46" authorId="0" shapeId="0" xr:uid="{AC8D22C3-5138-46F8-843A-45712D56348A}">
      <text>
        <r>
          <rPr>
            <b/>
            <sz val="9"/>
            <color indexed="81"/>
            <rFont val="Tahoma"/>
            <family val="2"/>
          </rPr>
          <t>Sáng T3 và T6</t>
        </r>
      </text>
    </comment>
    <comment ref="X46" authorId="0" shapeId="0" xr:uid="{49FE3B5F-2282-4984-B439-8E71DF61977E}">
      <text>
        <r>
          <rPr>
            <b/>
            <sz val="9"/>
            <color indexed="81"/>
            <rFont val="Tahoma"/>
            <family val="2"/>
          </rPr>
          <t>Nhu</t>
        </r>
      </text>
    </comment>
    <comment ref="J47" authorId="0" shapeId="0" xr:uid="{8A7A1C79-293A-48E6-B8E1-9400F7537AC9}">
      <text>
        <r>
          <rPr>
            <b/>
            <sz val="9"/>
            <color indexed="81"/>
            <rFont val="Tahoma"/>
            <family val="2"/>
          </rPr>
          <t>NHẬN TỪ THẦY NGUYÊN</t>
        </r>
      </text>
    </comment>
    <comment ref="K47" authorId="0" shapeId="0" xr:uid="{A5F5E493-FF38-4606-828A-3931FCAA0EE0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D49" authorId="0" shapeId="0" xr:uid="{B6CA01A3-E8E7-41AC-B7B9-7CBEC356E000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D51" authorId="0" shapeId="0" xr:uid="{659BD668-B960-413A-B118-295B590C4496}">
      <text>
        <r>
          <rPr>
            <b/>
            <sz val="9"/>
            <color indexed="81"/>
            <rFont val="Tahoma"/>
            <family val="2"/>
          </rPr>
          <t>Sáng T3 và T6</t>
        </r>
      </text>
    </comment>
    <comment ref="E52" authorId="0" shapeId="0" xr:uid="{2CAB0BC2-2755-49A3-8A4B-793D8068D685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C6" authorId="0" shapeId="0" xr:uid="{1A57CF38-B74B-4984-8209-EB610CEDB98C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D6" authorId="0" shapeId="0" xr:uid="{AD4A95C0-0E2A-45AE-84AF-822639E90D69}">
      <text>
        <r>
          <rPr>
            <b/>
            <sz val="9"/>
            <color indexed="81"/>
            <rFont val="Tahoma"/>
            <family val="2"/>
          </rPr>
          <t>NHẬN LẠI TỪ THẦY NGUYÊN</t>
        </r>
      </text>
    </comment>
    <comment ref="E6" authorId="0" shapeId="0" xr:uid="{06660555-3134-4B40-9E75-76A94F54891B}">
      <text>
        <r>
          <rPr>
            <b/>
            <sz val="9"/>
            <color indexed="81"/>
            <rFont val="Tahoma"/>
            <family val="2"/>
          </rPr>
          <t>P504-AC</t>
        </r>
      </text>
    </comment>
    <comment ref="J7" authorId="0" shapeId="0" xr:uid="{6DE4E92D-B4BF-4C9A-9BDF-1ED637917E26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K9" authorId="0" shapeId="0" xr:uid="{B345414A-4E2A-4E61-96DE-3D6A63F6D4D0}">
      <text>
        <r>
          <rPr>
            <b/>
            <sz val="9"/>
            <color indexed="81"/>
            <rFont val="Tahoma"/>
            <family val="2"/>
          </rPr>
          <t>THỨ 3-AB</t>
        </r>
      </text>
    </comment>
    <comment ref="L9" authorId="0" shapeId="0" xr:uid="{9933B9E6-E322-44A5-B4FF-DB4E811D1957}">
      <text>
        <r>
          <rPr>
            <b/>
            <sz val="9"/>
            <color indexed="81"/>
            <rFont val="Tahoma"/>
            <family val="2"/>
          </rPr>
          <t>nhận lại từ thầy Nguyên</t>
        </r>
      </text>
    </comment>
    <comment ref="J10" authorId="0" shapeId="0" xr:uid="{90FE117A-4C22-4240-A880-F794CAB15444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C12" authorId="0" shapeId="0" xr:uid="{5C23A164-1487-494C-B1D4-A7E1299798EE}">
      <text>
        <r>
          <rPr>
            <b/>
            <sz val="9"/>
            <color indexed="81"/>
            <rFont val="Tahoma"/>
            <family val="2"/>
          </rPr>
          <t>đổi lên tiết 1-2</t>
        </r>
      </text>
    </comment>
    <comment ref="D12" authorId="0" shapeId="0" xr:uid="{4EBDDA93-DE36-4741-BC06-2ACFA8162F1C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K13" authorId="0" shapeId="0" xr:uid="{46CA85DA-02C1-4975-B1B5-747A9C245F86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Q15" authorId="0" shapeId="0" xr:uid="{75A443F7-922E-4B15-84D2-2D695FBE5771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F47BC19E-F41C-475B-8106-F0F017280CEC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L19" authorId="0" shapeId="0" xr:uid="{41E0EF52-24C5-4553-83EB-1DAB0FD34260}">
      <text>
        <r>
          <rPr>
            <b/>
            <sz val="9"/>
            <color indexed="81"/>
            <rFont val="Tahoma"/>
            <family val="2"/>
          </rPr>
          <t>NHẬN LAI TỪ THẦY NGUYÊN</t>
        </r>
      </text>
    </comment>
    <comment ref="J21" authorId="0" shapeId="0" xr:uid="{EA008B6B-7AA8-4325-AB71-863F08CE29A6}">
      <text>
        <r>
          <rPr>
            <b/>
            <sz val="9"/>
            <color indexed="81"/>
            <rFont val="Tahoma"/>
            <family val="2"/>
          </rPr>
          <t>NHẬN LẠI TỪ THÀY NGUYÊN</t>
        </r>
      </text>
    </comment>
    <comment ref="N21" authorId="0" shapeId="0" xr:uid="{F3B4CF5E-B732-450E-ABC0-6C648001798C}">
      <text>
        <r>
          <rPr>
            <b/>
            <sz val="9"/>
            <color indexed="81"/>
            <rFont val="Tahoma"/>
            <family val="2"/>
          </rPr>
          <t>NHẬN LẠI TỪ THÀY NGUYÊN</t>
        </r>
      </text>
    </comment>
    <comment ref="F23" authorId="0" shapeId="0" xr:uid="{2FAEEB6F-285E-444D-81BA-00570668D8A6}">
      <text>
        <r>
          <rPr>
            <b/>
            <sz val="9"/>
            <color indexed="81"/>
            <rFont val="Tahoma"/>
            <family val="2"/>
          </rPr>
          <t>NHẬN TỪ THẦY NGUYÊN</t>
        </r>
      </text>
    </comment>
    <comment ref="I23" authorId="0" shapeId="0" xr:uid="{CC89E727-3CE1-4EB8-93C1-0DD02AE6F1B5}">
      <text>
        <r>
          <rPr>
            <b/>
            <sz val="9"/>
            <color indexed="81"/>
            <rFont val="Tahoma"/>
            <family val="2"/>
          </rPr>
          <t>P505-AC</t>
        </r>
      </text>
    </comment>
    <comment ref="I24" authorId="0" shapeId="0" xr:uid="{61E0C9B1-19BC-4D38-A47C-AA2113617832}">
      <text>
        <r>
          <rPr>
            <b/>
            <sz val="9"/>
            <color indexed="81"/>
            <rFont val="Tahoma"/>
            <family val="2"/>
          </rPr>
          <t>tháng 4 chuyển xuống tiết 7-8</t>
        </r>
      </text>
    </comment>
    <comment ref="C25" authorId="0" shapeId="0" xr:uid="{2235A093-0B60-4F0B-B07E-2C618FAA7343}">
      <text>
        <r>
          <rPr>
            <b/>
            <sz val="9"/>
            <color indexed="81"/>
            <rFont val="Tahoma"/>
            <family val="2"/>
          </rPr>
          <t>chỉ xếp thứ 4</t>
        </r>
      </text>
    </comment>
    <comment ref="N25" authorId="0" shapeId="0" xr:uid="{8720EFBC-9BC8-4F84-B7C5-6C7D22AB9FEF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M26" authorId="0" shapeId="0" xr:uid="{9544B58A-8042-4073-8EC2-6EF5947853F4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Q28" authorId="0" shapeId="0" xr:uid="{B8171902-797D-4FEF-889C-9D31ACC33A3D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H32" authorId="0" shapeId="0" xr:uid="{F4C67B4D-3BD3-47FF-9249-92345E0981DC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C33" authorId="0" shapeId="0" xr:uid="{D23B8A53-A10C-4932-AE73-007896435933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K35" authorId="0" shapeId="0" xr:uid="{2CACA46F-EDC3-49DE-9E68-A7B197AD1AA7}">
      <text>
        <r>
          <rPr>
            <b/>
            <sz val="9"/>
            <color indexed="81"/>
            <rFont val="Tahoma"/>
            <family val="2"/>
          </rPr>
          <t>THỨ 3-AB</t>
        </r>
      </text>
    </comment>
    <comment ref="I37" authorId="0" shapeId="0" xr:uid="{90D9BA52-C431-4F32-930F-BB5813EBEE99}">
      <text>
        <r>
          <rPr>
            <b/>
            <sz val="9"/>
            <color indexed="81"/>
            <rFont val="Tahoma"/>
            <family val="2"/>
          </rPr>
          <t>P403-AB1</t>
        </r>
      </text>
    </comment>
    <comment ref="C39" authorId="0" shapeId="0" xr:uid="{08483892-23AE-42ED-8469-B4762AA55054}">
      <text>
        <r>
          <rPr>
            <b/>
            <sz val="9"/>
            <color indexed="81"/>
            <rFont val="Tahoma"/>
            <family val="2"/>
          </rPr>
          <t>đổi lên tiết 1-2</t>
        </r>
      </text>
    </comment>
    <comment ref="D39" authorId="0" shapeId="0" xr:uid="{73DFB30E-BA25-436D-A1C1-7ACC36CB4521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C44" authorId="0" shapeId="0" xr:uid="{290FB4FA-2B0A-4C5B-9B84-BEB5DE32415F}">
      <text>
        <r>
          <rPr>
            <b/>
            <sz val="12"/>
            <color indexed="81"/>
            <rFont val="Tahoma"/>
            <family val="2"/>
          </rPr>
          <t>chỉ xép tiết 1-2</t>
        </r>
      </text>
    </comment>
    <comment ref="D44" authorId="0" shapeId="0" xr:uid="{676C85EA-A277-4A69-8CFE-4F4CC5E2BC8F}">
      <text>
        <r>
          <rPr>
            <b/>
            <sz val="9"/>
            <color indexed="81"/>
            <rFont val="Tahoma"/>
            <family val="2"/>
          </rPr>
          <t>Phòng 302</t>
        </r>
      </text>
    </comment>
    <comment ref="J47" authorId="0" shapeId="0" xr:uid="{CF9FD51E-D8E7-4AD8-9A7C-CE6E585245D5}">
      <text>
        <r>
          <rPr>
            <b/>
            <sz val="9"/>
            <color indexed="81"/>
            <rFont val="Tahoma"/>
            <family val="2"/>
          </rPr>
          <t>NHẬN TỪ THẦY NGUYÊN</t>
        </r>
      </text>
    </comment>
    <comment ref="K47" authorId="0" shapeId="0" xr:uid="{006662DD-81A1-404A-89B5-2A280812CD2C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C48" authorId="0" shapeId="0" xr:uid="{7840C4FA-6301-48C5-9C0E-0BE70FA8C2E8}">
      <text>
        <r>
          <rPr>
            <b/>
            <sz val="9"/>
            <color indexed="81"/>
            <rFont val="Tahoma"/>
            <family val="2"/>
          </rPr>
          <t>chỉ xếp thứ 4</t>
        </r>
      </text>
    </comment>
    <comment ref="D49" authorId="0" shapeId="0" xr:uid="{CACCCE9E-345A-44AC-90E1-C58C238E2D2F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C52" authorId="0" shapeId="0" xr:uid="{8C39F993-9162-4D63-BB50-724BA99E9872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W7" authorId="0" shapeId="0" xr:uid="{47EA562B-F88D-43F4-8BD2-AB102691694F}">
      <text>
        <r>
          <rPr>
            <b/>
            <sz val="9"/>
            <color indexed="81"/>
            <rFont val="Tahoma"/>
            <family val="2"/>
          </rPr>
          <t>TL 05 - BD64+AG03
Hiếu nghỉ đột xuất k dạy</t>
        </r>
      </text>
    </comment>
    <comment ref="I8" authorId="0" shapeId="0" xr:uid="{4BCEA71C-8060-465B-AD13-F9CD10B173BC}">
      <text>
        <r>
          <rPr>
            <b/>
            <sz val="9"/>
            <color indexed="81"/>
            <rFont val="Tahoma"/>
            <family val="2"/>
          </rPr>
          <t>TL26 - TK21</t>
        </r>
      </text>
    </comment>
    <comment ref="U9" authorId="0" shapeId="0" xr:uid="{9D7486BA-19F7-491B-ACF0-C8DC9DE92968}">
      <text>
        <r>
          <rPr>
            <b/>
            <sz val="9"/>
            <color indexed="81"/>
            <rFont val="Tahoma"/>
            <family val="2"/>
          </rPr>
          <t>đã học ngày 24.04</t>
        </r>
      </text>
    </comment>
    <comment ref="W9" authorId="0" shapeId="0" xr:uid="{51384300-F4A6-41B0-AF6D-16F2EFE5E877}">
      <text>
        <r>
          <rPr>
            <b/>
            <sz val="9"/>
            <color indexed="81"/>
            <rFont val="Tahoma"/>
            <family val="2"/>
          </rPr>
          <t>đã học ngày 24.04</t>
        </r>
      </text>
    </comment>
    <comment ref="Q15" authorId="0" shapeId="0" xr:uid="{F5D76B8C-7B71-4DC6-BEED-84A0F632FD52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I17" authorId="0" shapeId="0" xr:uid="{95C0F231-F96C-466D-BDC8-D8042599C2C0}">
      <text>
        <r>
          <rPr>
            <b/>
            <sz val="9"/>
            <color indexed="81"/>
            <rFont val="Tahoma"/>
            <family val="2"/>
          </rPr>
          <t>P505-AC</t>
        </r>
      </text>
    </comment>
    <comment ref="W17" authorId="0" shapeId="0" xr:uid="{1738A183-1313-4370-B8C5-79413B750E4E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D18" authorId="0" shapeId="0" xr:uid="{E1AE8203-9048-4FEF-9AB5-3DA9BDE7D68B}">
      <text>
        <r>
          <rPr>
            <b/>
            <sz val="9"/>
            <color indexed="81"/>
            <rFont val="Tahoma"/>
            <family val="2"/>
          </rPr>
          <t>NHẬN TỪ THẦY NGUYÊN</t>
        </r>
      </text>
    </comment>
    <comment ref="E18" authorId="0" shapeId="0" xr:uid="{B60679BA-2591-42C2-8891-D385CC75FEC1}">
      <text>
        <r>
          <rPr>
            <b/>
            <sz val="12"/>
            <color indexed="81"/>
            <rFont val="Tahoma"/>
            <family val="2"/>
          </rPr>
          <t>chỉ xép tiết 1-2</t>
        </r>
      </text>
    </comment>
    <comment ref="C20" authorId="0" shapeId="0" xr:uid="{D0D1B6C3-A0BE-479C-9699-77E575E0C386}">
      <text>
        <r>
          <rPr>
            <b/>
            <sz val="9"/>
            <color indexed="81"/>
            <rFont val="Tahoma"/>
            <family val="2"/>
          </rPr>
          <t>P504-AC</t>
        </r>
      </text>
    </comment>
    <comment ref="H21" authorId="0" shapeId="0" xr:uid="{1D29D6F1-0712-4206-84EF-B3F4184BBD64}">
      <text>
        <r>
          <rPr>
            <b/>
            <sz val="9"/>
            <color indexed="81"/>
            <rFont val="Tahoma"/>
            <family val="2"/>
          </rPr>
          <t>NHẬN LẠI TỪ THÀY NGUYÊN</t>
        </r>
      </text>
    </comment>
    <comment ref="N21" authorId="0" shapeId="0" xr:uid="{64F48BFE-E5A3-4C69-9387-69CE99F62C8D}">
      <text>
        <r>
          <rPr>
            <b/>
            <sz val="9"/>
            <color indexed="81"/>
            <rFont val="Tahoma"/>
            <family val="2"/>
          </rPr>
          <t>NHẬN LẠI TỪ THÀY NGUYÊN</t>
        </r>
      </text>
    </comment>
    <comment ref="H23" authorId="0" shapeId="0" xr:uid="{6D4FAEFA-1058-4A61-9BA2-3B7125CCF982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K24" authorId="0" shapeId="0" xr:uid="{5054DBBD-01F2-4936-B621-475515CA8E30}">
      <text>
        <r>
          <rPr>
            <b/>
            <sz val="9"/>
            <color indexed="81"/>
            <rFont val="Tahoma"/>
            <family val="2"/>
          </rPr>
          <t>chỉ xếp thứ 4</t>
        </r>
      </text>
    </comment>
    <comment ref="N25" authorId="0" shapeId="0" xr:uid="{73647684-C940-48CD-A4F4-DFD05A734E34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M26" authorId="0" shapeId="0" xr:uid="{CDA9259A-E2E7-4A52-A29D-234C1128BD28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Q28" authorId="0" shapeId="0" xr:uid="{43436DAC-0A16-4D35-98AB-3D511095634F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H31" authorId="0" shapeId="0" xr:uid="{2CA79DEF-7C2B-4E1A-9AC3-AF46F6682F18}">
      <text>
        <r>
          <rPr>
            <b/>
            <sz val="9"/>
            <color indexed="81"/>
            <rFont val="Tahoma"/>
            <family val="2"/>
          </rPr>
          <t>HỌC Ở AC</t>
        </r>
      </text>
    </comment>
    <comment ref="K31" authorId="0" shapeId="0" xr:uid="{CEC6AFA5-3698-44DD-88EC-A13FD4950E89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E32" authorId="0" shapeId="0" xr:uid="{791C397C-CC8A-4AD0-A422-7A9605E3DF05}">
      <text>
        <r>
          <rPr>
            <b/>
            <sz val="9"/>
            <color indexed="81"/>
            <rFont val="Tahoma"/>
            <family val="2"/>
          </rPr>
          <t>Ấp bắc</t>
        </r>
      </text>
    </comment>
    <comment ref="J33" authorId="0" shapeId="0" xr:uid="{4C8338C9-2AA3-4A15-93E8-E66F9E05F681}">
      <text>
        <r>
          <rPr>
            <b/>
            <sz val="9"/>
            <color indexed="81"/>
            <rFont val="Tahoma"/>
            <family val="2"/>
          </rPr>
          <t>HỌC Ở AB</t>
        </r>
      </text>
    </comment>
    <comment ref="I37" authorId="0" shapeId="0" xr:uid="{F587A4B2-618F-4166-BAAE-9B0229CB0B81}">
      <text>
        <r>
          <rPr>
            <b/>
            <sz val="9"/>
            <color indexed="81"/>
            <rFont val="Tahoma"/>
            <family val="2"/>
          </rPr>
          <t>P403-AB1</t>
        </r>
      </text>
    </comment>
    <comment ref="C39" authorId="0" shapeId="0" xr:uid="{210D7205-6535-4026-8818-7C5B6FEA8C84}">
      <text>
        <r>
          <rPr>
            <b/>
            <sz val="9"/>
            <color indexed="81"/>
            <rFont val="Tahoma"/>
            <family val="2"/>
          </rPr>
          <t>đổi lên tiết 1-2</t>
        </r>
      </text>
    </comment>
    <comment ref="D39" authorId="0" shapeId="0" xr:uid="{64A1D92C-492F-450E-A393-D843A3088436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C44" authorId="0" shapeId="0" xr:uid="{76D8603D-7C26-4BA5-8A8D-CB2622DE507A}">
      <text>
        <r>
          <rPr>
            <b/>
            <sz val="12"/>
            <color indexed="81"/>
            <rFont val="Tahoma"/>
            <family val="2"/>
          </rPr>
          <t>chỉ xép tiết 1-2</t>
        </r>
      </text>
    </comment>
    <comment ref="D44" authorId="0" shapeId="0" xr:uid="{9ED59A0B-A6B3-4146-8A29-6E1BDAE2553E}">
      <text>
        <r>
          <rPr>
            <b/>
            <sz val="9"/>
            <color indexed="81"/>
            <rFont val="Tahoma"/>
            <family val="2"/>
          </rPr>
          <t>Uyên</t>
        </r>
      </text>
    </comment>
    <comment ref="I44" authorId="0" shapeId="0" xr:uid="{3681A9E0-A653-423A-BE65-BEBED0342DFA}">
      <text>
        <r>
          <rPr>
            <b/>
            <sz val="9"/>
            <color indexed="81"/>
            <rFont val="Tahoma"/>
            <family val="2"/>
          </rPr>
          <t>AB</t>
        </r>
      </text>
    </comment>
    <comment ref="J44" authorId="0" shapeId="0" xr:uid="{2718FEEB-4880-4E5E-90B2-E32A60D6DBCB}">
      <text>
        <r>
          <rPr>
            <b/>
            <sz val="9"/>
            <color indexed="81"/>
            <rFont val="Tahoma"/>
            <family val="2"/>
          </rPr>
          <t>Uyên</t>
        </r>
      </text>
    </comment>
    <comment ref="D45" authorId="0" shapeId="0" xr:uid="{85387D2B-6CAF-49A1-9AA8-4754E738A33B}">
      <text>
        <r>
          <rPr>
            <b/>
            <sz val="9"/>
            <color indexed="81"/>
            <rFont val="Tahoma"/>
            <family val="2"/>
          </rPr>
          <t>Uyên</t>
        </r>
      </text>
    </comment>
    <comment ref="F46" authorId="0" shapeId="0" xr:uid="{B35CE706-DB16-4973-A517-BFFA60BAEB5D}">
      <text>
        <r>
          <rPr>
            <b/>
            <sz val="9"/>
            <color indexed="81"/>
            <rFont val="Tahoma"/>
            <family val="2"/>
          </rPr>
          <t>Uyên</t>
        </r>
      </text>
    </comment>
    <comment ref="C47" authorId="0" shapeId="0" xr:uid="{BD8050DD-15E3-4BB8-A8B0-6ED5726CF154}">
      <text>
        <r>
          <rPr>
            <b/>
            <sz val="9"/>
            <color indexed="81"/>
            <rFont val="Tahoma"/>
            <family val="2"/>
          </rPr>
          <t>AC- chỉ tiết 1-2</t>
        </r>
      </text>
    </comment>
    <comment ref="D47" authorId="0" shapeId="0" xr:uid="{BA0F0FB3-E8E1-4CB8-BFE9-EDF5DA47B8CC}">
      <text>
        <r>
          <rPr>
            <b/>
            <sz val="9"/>
            <color indexed="81"/>
            <rFont val="Tahoma"/>
            <family val="2"/>
          </rPr>
          <t>Uyên</t>
        </r>
      </text>
    </comment>
    <comment ref="H47" authorId="0" shapeId="0" xr:uid="{13D7399A-4690-406D-8E9C-93E3B22B4FC8}">
      <text>
        <r>
          <rPr>
            <b/>
            <sz val="9"/>
            <color indexed="81"/>
            <rFont val="Tahoma"/>
            <family val="2"/>
          </rPr>
          <t>Uyên</t>
        </r>
      </text>
    </comment>
    <comment ref="J47" authorId="0" shapeId="0" xr:uid="{354CDF1D-4C16-4EC4-A091-6ADB337CF697}">
      <text>
        <r>
          <rPr>
            <b/>
            <sz val="9"/>
            <color indexed="81"/>
            <rFont val="Tahoma"/>
            <family val="2"/>
          </rPr>
          <t>NHẬN TỪ THẦY NGUYÊN, Uyên</t>
        </r>
      </text>
    </comment>
    <comment ref="C48" authorId="0" shapeId="0" xr:uid="{64D4AF93-CB04-42EC-9FFB-B6B1B423F201}">
      <text>
        <r>
          <rPr>
            <b/>
            <sz val="9"/>
            <color indexed="81"/>
            <rFont val="Tahoma"/>
            <family val="2"/>
          </rPr>
          <t>Nguyễn Thị Trang:</t>
        </r>
        <r>
          <rPr>
            <sz val="9"/>
            <color indexed="81"/>
            <rFont val="Tahoma"/>
            <family val="2"/>
          </rPr>
          <t xml:space="preserve">
TL10 - GXC18 dạy thay Uyên, bỏ lớp GXC18</t>
        </r>
      </text>
    </comment>
    <comment ref="I48" authorId="0" shapeId="0" xr:uid="{4EEFBBC3-0961-493F-AB75-ACB79AAE4604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TL32 - KS55- k có GV dạy</t>
        </r>
      </text>
    </comment>
    <comment ref="C49" authorId="0" shapeId="0" xr:uid="{92FFBCB1-524E-44F5-9F98-5D74B450ABCE}">
      <text>
        <r>
          <rPr>
            <b/>
            <sz val="9"/>
            <color indexed="81"/>
            <rFont val="Tahoma"/>
            <family val="2"/>
          </rPr>
          <t>TL21 - 680 - Uyên</t>
        </r>
      </text>
    </comment>
    <comment ref="E49" authorId="0" shapeId="0" xr:uid="{02056C25-11BA-445A-93B3-FE35A10FAB49}">
      <text>
        <r>
          <rPr>
            <b/>
            <sz val="9"/>
            <color indexed="81"/>
            <rFont val="Tahoma"/>
            <family val="2"/>
          </rPr>
          <t>TL01 - E685 - Uyên</t>
        </r>
      </text>
    </comment>
    <comment ref="G49" authorId="0" shapeId="0" xr:uid="{72732BE3-78F6-44BE-90D9-3154648A385B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D51" authorId="0" shapeId="0" xr:uid="{54398399-936B-4F92-A92D-E0B3AB098395}">
      <text>
        <r>
          <rPr>
            <b/>
            <sz val="9"/>
            <color indexed="81"/>
            <rFont val="Tahoma"/>
            <family val="2"/>
          </rPr>
          <t>Uyên</t>
        </r>
      </text>
    </comment>
    <comment ref="E51" authorId="0" shapeId="0" xr:uid="{FF38B622-04FB-44FC-9B53-66EB9027B073}">
      <text>
        <r>
          <rPr>
            <b/>
            <sz val="9"/>
            <color indexed="81"/>
            <rFont val="Tahoma"/>
            <family val="2"/>
          </rPr>
          <t>đổi lên tiết 1-2</t>
        </r>
      </text>
    </comment>
    <comment ref="F51" authorId="0" shapeId="0" xr:uid="{6E5770CC-B466-453D-B1DB-D57168FCC42E}">
      <text>
        <r>
          <rPr>
            <b/>
            <sz val="9"/>
            <color indexed="81"/>
            <rFont val="Tahoma"/>
            <family val="2"/>
          </rPr>
          <t>TRỪ ST2- Uyên</t>
        </r>
      </text>
    </comment>
    <comment ref="H51" authorId="0" shapeId="0" xr:uid="{A0FFF3E0-E4C9-4023-BF1E-111E03773AD2}">
      <text>
        <r>
          <rPr>
            <b/>
            <sz val="9"/>
            <color indexed="81"/>
            <rFont val="Tahoma"/>
            <family val="2"/>
          </rPr>
          <t>Uyên</t>
        </r>
      </text>
    </comment>
    <comment ref="G52" authorId="0" shapeId="0" xr:uid="{EE619BAC-CDF7-4D80-9785-3B5F0BCEA125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I5" authorId="0" shapeId="0" xr:uid="{AAB8568C-F8FF-4557-8D2D-74C37E432A56}">
      <text>
        <r>
          <rPr>
            <b/>
            <sz val="9"/>
            <color indexed="81"/>
            <rFont val="Tahoma"/>
            <family val="2"/>
          </rPr>
          <t>T3 ng nhật vào</t>
        </r>
      </text>
    </comment>
    <comment ref="K7" authorId="0" shapeId="0" xr:uid="{D2181488-94F9-4D9E-AFF7-465C45627C56}">
      <text>
        <r>
          <rPr>
            <b/>
            <sz val="9"/>
            <color indexed="81"/>
            <rFont val="Tahoma"/>
            <family val="2"/>
          </rPr>
          <t>P404</t>
        </r>
      </text>
    </comment>
    <comment ref="G9" authorId="0" shapeId="0" xr:uid="{28D62CD8-A69E-47BC-9EDA-2AD4CBEFF5AC}">
      <text>
        <r>
          <rPr>
            <b/>
            <sz val="9"/>
            <color indexed="81"/>
            <rFont val="Tahoma"/>
            <family val="2"/>
          </rPr>
          <t>T7 Trừ thứ 4 ra</t>
        </r>
      </text>
    </comment>
    <comment ref="E13" authorId="0" shapeId="0" xr:uid="{6706ABD6-8E71-4A3A-8DEA-C0267E63ADAC}">
      <text>
        <r>
          <rPr>
            <b/>
            <sz val="9"/>
            <color indexed="81"/>
            <rFont val="Tahoma"/>
            <family val="2"/>
          </rPr>
          <t>301</t>
        </r>
      </text>
    </comment>
    <comment ref="Q15" authorId="0" shapeId="0" xr:uid="{04FF33F4-A5BB-4F0D-86B5-E808118BDA37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949E0E3C-CA52-496A-9A9E-74EE8E2C3D9E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C18" authorId="0" shapeId="0" xr:uid="{1D722666-F764-4B4F-89CA-678A9F1F266D}">
      <text>
        <r>
          <rPr>
            <b/>
            <sz val="9"/>
            <color indexed="81"/>
            <rFont val="Tahoma"/>
            <family val="2"/>
          </rPr>
          <t>P304 - AB</t>
        </r>
      </text>
    </comment>
    <comment ref="I19" authorId="0" shapeId="0" xr:uid="{D36802C6-AF8A-4563-909C-C3CB9038D19A}">
      <text>
        <r>
          <rPr>
            <b/>
            <sz val="9"/>
            <color indexed="81"/>
            <rFont val="Tahoma"/>
            <family val="2"/>
          </rPr>
          <t>AB</t>
        </r>
      </text>
    </comment>
    <comment ref="C20" authorId="0" shapeId="0" xr:uid="{D95BD003-044B-4F43-A050-212D7A1FB15E}">
      <text>
        <r>
          <rPr>
            <b/>
            <sz val="9"/>
            <color indexed="81"/>
            <rFont val="Tahoma"/>
            <family val="2"/>
          </rPr>
          <t>T7 chuyển sang tiết 1-2</t>
        </r>
      </text>
    </comment>
    <comment ref="D20" authorId="0" shapeId="0" xr:uid="{69F61FD1-8217-44E0-AE57-50B87E42D71B}">
      <text>
        <r>
          <rPr>
            <b/>
            <sz val="9"/>
            <color indexed="81"/>
            <rFont val="Tahoma"/>
            <family val="2"/>
          </rPr>
          <t>NHẬN TỪ THẦY NGUYÊN</t>
        </r>
      </text>
    </comment>
    <comment ref="N21" authorId="0" shapeId="0" xr:uid="{88EBDC7E-1462-4624-83C3-5071CB396D83}">
      <text>
        <r>
          <rPr>
            <b/>
            <sz val="9"/>
            <color indexed="81"/>
            <rFont val="Tahoma"/>
            <family val="2"/>
          </rPr>
          <t>NHẬN LẠI TỪ THÀY NGUYÊN</t>
        </r>
      </text>
    </comment>
    <comment ref="C22" authorId="0" shapeId="0" xr:uid="{BDDDADDE-8E25-4BBB-AFBC-F664B084A11F}">
      <text>
        <r>
          <rPr>
            <b/>
            <sz val="9"/>
            <color indexed="81"/>
            <rFont val="Tahoma"/>
            <family val="2"/>
          </rPr>
          <t>chỉ xếp thứ 4</t>
        </r>
      </text>
    </comment>
    <comment ref="N25" authorId="0" shapeId="0" xr:uid="{8422B525-DF75-4CDF-A5EB-D59C85931078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E26" authorId="0" shapeId="0" xr:uid="{A8136D81-A949-41D6-9A39-DC5BB2A6B0C1}">
      <text>
        <r>
          <rPr>
            <b/>
            <sz val="12"/>
            <color indexed="81"/>
            <rFont val="Tahoma"/>
            <family val="2"/>
          </rPr>
          <t>chỉ xép tiết 1-2</t>
        </r>
      </text>
    </comment>
    <comment ref="Q28" authorId="0" shapeId="0" xr:uid="{872F2A7D-CE5B-416B-86FD-4DE6227EC65C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C32" authorId="0" shapeId="0" xr:uid="{F709C72E-474E-4511-817A-25C54179243D}">
      <text>
        <r>
          <rPr>
            <b/>
            <sz val="9"/>
            <color indexed="81"/>
            <rFont val="Tahoma"/>
            <family val="2"/>
          </rPr>
          <t>AC- chỉ tiết 1-2</t>
        </r>
      </text>
    </comment>
    <comment ref="I33" authorId="0" shapeId="0" xr:uid="{2AB2D392-26B9-4C7E-8A46-FD96A7E63C7D}">
      <text>
        <r>
          <rPr>
            <b/>
            <sz val="9"/>
            <color indexed="81"/>
            <rFont val="Tahoma"/>
            <family val="2"/>
          </rPr>
          <t>P505-AC</t>
        </r>
      </text>
    </comment>
    <comment ref="J38" authorId="0" shapeId="0" xr:uid="{AAF9A7C9-46DF-4990-B574-579CF9070D24}">
      <text>
        <r>
          <rPr>
            <b/>
            <sz val="9"/>
            <color indexed="81"/>
            <rFont val="Tahoma"/>
            <family val="2"/>
          </rPr>
          <t>HỌC Ở AC</t>
        </r>
      </text>
    </comment>
    <comment ref="E46" authorId="0" shapeId="0" xr:uid="{759AE3B1-4B1F-4369-94DB-449663D8F183}">
      <text>
        <r>
          <rPr>
            <b/>
            <sz val="9"/>
            <color indexed="81"/>
            <rFont val="Tahoma"/>
            <family val="2"/>
          </rPr>
          <t>AB</t>
        </r>
      </text>
    </comment>
    <comment ref="E52" authorId="0" shapeId="0" xr:uid="{2D42F9A4-E982-46EA-A08E-E7BD6395FEED}">
      <text>
        <r>
          <rPr>
            <b/>
            <sz val="12"/>
            <color indexed="81"/>
            <rFont val="Tahoma"/>
            <family val="2"/>
          </rPr>
          <t>chỉ xép tiết 1-2</t>
        </r>
      </text>
    </comment>
    <comment ref="K52" authorId="0" shapeId="0" xr:uid="{9A546852-8C02-49FB-8C0E-624BF188CF8F}">
      <text>
        <r>
          <rPr>
            <b/>
            <sz val="9"/>
            <color indexed="81"/>
            <rFont val="Tahoma"/>
            <family val="2"/>
          </rPr>
          <t>AC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I5" authorId="0" shapeId="0" xr:uid="{7BFAFB64-8016-4994-8899-D1EE91DD265D}">
      <text>
        <r>
          <rPr>
            <b/>
            <sz val="9"/>
            <color indexed="81"/>
            <rFont val="Tahoma"/>
            <family val="2"/>
          </rPr>
          <t>T3 ng nhật vào</t>
        </r>
      </text>
    </comment>
    <comment ref="Q15" authorId="0" shapeId="0" xr:uid="{ABB78371-0FB3-4DEA-9DD6-28A2B1B089F0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0EB5E13F-7F15-4EF5-ADDC-8652CEB86D0F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C18" authorId="0" shapeId="0" xr:uid="{20139AF6-8A5B-4193-8D53-C4A01F0EF8B9}">
      <text>
        <r>
          <rPr>
            <b/>
            <sz val="9"/>
            <color indexed="81"/>
            <rFont val="Tahoma"/>
            <family val="2"/>
          </rPr>
          <t>AB</t>
        </r>
      </text>
    </comment>
    <comment ref="I19" authorId="0" shapeId="0" xr:uid="{2E2E0807-C890-4A8F-9676-9008021FA595}">
      <text>
        <r>
          <rPr>
            <b/>
            <sz val="9"/>
            <color indexed="81"/>
            <rFont val="Tahoma"/>
            <family val="2"/>
          </rPr>
          <t>AB</t>
        </r>
      </text>
    </comment>
    <comment ref="G20" authorId="0" shapeId="0" xr:uid="{69D4AC7F-90E0-41C2-BF59-6AA38472307B}">
      <text>
        <r>
          <rPr>
            <b/>
            <sz val="9"/>
            <color indexed="81"/>
            <rFont val="Tahoma"/>
            <family val="2"/>
          </rPr>
          <t>P505-AC</t>
        </r>
      </text>
    </comment>
    <comment ref="N21" authorId="0" shapeId="0" xr:uid="{524AECDB-6F54-4680-BAD2-60DB899AD931}">
      <text>
        <r>
          <rPr>
            <b/>
            <sz val="9"/>
            <color indexed="81"/>
            <rFont val="Tahoma"/>
            <family val="2"/>
          </rPr>
          <t>NHẬN LẠI TỪ THÀY NGUYÊN</t>
        </r>
      </text>
    </comment>
    <comment ref="C22" authorId="0" shapeId="0" xr:uid="{8A6E1981-FB47-4519-AB84-36FCC3041B43}">
      <text>
        <r>
          <rPr>
            <b/>
            <sz val="9"/>
            <color indexed="81"/>
            <rFont val="Tahoma"/>
            <family val="2"/>
          </rPr>
          <t>chỉ xếp thứ 4</t>
        </r>
      </text>
    </comment>
    <comment ref="C23" authorId="0" shapeId="0" xr:uid="{DA94CDB9-C193-44A9-8D3C-385405EB73C4}">
      <text>
        <r>
          <rPr>
            <b/>
            <sz val="9"/>
            <color indexed="81"/>
            <rFont val="Tahoma"/>
            <family val="2"/>
          </rPr>
          <t>AC- chỉ tiết 1-2</t>
        </r>
      </text>
    </comment>
    <comment ref="N25" authorId="0" shapeId="0" xr:uid="{98A3AD2C-AE07-41D9-B712-FD0982EC873C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C26" authorId="0" shapeId="0" xr:uid="{C7A3660F-2C6C-4064-8DE6-2145A36610F2}">
      <text>
        <r>
          <rPr>
            <b/>
            <sz val="9"/>
            <color indexed="81"/>
            <rFont val="Tahoma"/>
            <family val="2"/>
          </rPr>
          <t>T7 chuyển sang tiết 1-2</t>
        </r>
      </text>
    </comment>
    <comment ref="D26" authorId="0" shapeId="0" xr:uid="{BE896D78-4113-4C9F-A578-6662DD1BD495}">
      <text>
        <r>
          <rPr>
            <b/>
            <sz val="9"/>
            <color indexed="81"/>
            <rFont val="Tahoma"/>
            <family val="2"/>
          </rPr>
          <t>NHẬN TỪ THẦY NGUYÊN</t>
        </r>
      </text>
    </comment>
    <comment ref="E26" authorId="0" shapeId="0" xr:uid="{43774D0E-FF13-46BC-9B59-31D97C7A7B5D}">
      <text>
        <r>
          <rPr>
            <b/>
            <sz val="12"/>
            <color indexed="81"/>
            <rFont val="Tahoma"/>
            <family val="2"/>
          </rPr>
          <t>chỉ xép tiết 1-2</t>
        </r>
      </text>
    </comment>
    <comment ref="M26" authorId="0" shapeId="0" xr:uid="{8FDDD268-A9A7-4488-866E-2DF12AFAF667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Q28" authorId="0" shapeId="0" xr:uid="{E897FAFA-0000-416A-88D4-15FB22A24691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K31" authorId="0" shapeId="0" xr:uid="{5162E110-BB24-4CAB-91DC-8F8EF701C80A}">
      <text>
        <r>
          <rPr>
            <b/>
            <sz val="9"/>
            <color indexed="81"/>
            <rFont val="Tahoma"/>
            <family val="2"/>
          </rPr>
          <t>P307-AB1</t>
        </r>
      </text>
    </comment>
    <comment ref="E33" authorId="0" shapeId="0" xr:uid="{D316B2A9-ED12-4ADD-9098-5EBEA1F0EF03}">
      <text>
        <r>
          <rPr>
            <b/>
            <sz val="9"/>
            <color indexed="81"/>
            <rFont val="Tahoma"/>
            <family val="2"/>
          </rPr>
          <t>Ấp bắc</t>
        </r>
      </text>
    </comment>
    <comment ref="I33" authorId="0" shapeId="0" xr:uid="{75BB5764-D804-40C1-BA11-004802892CBF}">
      <text>
        <r>
          <rPr>
            <b/>
            <sz val="9"/>
            <color indexed="81"/>
            <rFont val="Tahoma"/>
            <family val="2"/>
          </rPr>
          <t>P403-AB1</t>
        </r>
      </text>
    </comment>
    <comment ref="J38" authorId="0" shapeId="0" xr:uid="{3A073E32-5340-4274-B05A-359CF3BD240F}">
      <text>
        <r>
          <rPr>
            <b/>
            <sz val="9"/>
            <color indexed="81"/>
            <rFont val="Tahoma"/>
            <family val="2"/>
          </rPr>
          <t>HỌC Ở AC</t>
        </r>
      </text>
    </comment>
    <comment ref="K38" authorId="0" shapeId="0" xr:uid="{30CD8679-578F-4918-BF79-D145D53BFDAB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C44" authorId="0" shapeId="0" xr:uid="{FCFB4D49-A6D8-47D2-BEB6-0386FAFE2CE3}">
      <text>
        <r>
          <rPr>
            <b/>
            <sz val="12"/>
            <color indexed="81"/>
            <rFont val="Tahoma"/>
            <family val="2"/>
          </rPr>
          <t>chỉ xép tiết 1-2</t>
        </r>
      </text>
    </comment>
    <comment ref="E46" authorId="0" shapeId="0" xr:uid="{B6AAC6E4-6BCE-4BB8-A4A8-7AF912EE3ADC}">
      <text>
        <r>
          <rPr>
            <b/>
            <sz val="9"/>
            <color indexed="81"/>
            <rFont val="Tahoma"/>
            <family val="2"/>
          </rPr>
          <t>AB</t>
        </r>
      </text>
    </comment>
    <comment ref="C48" authorId="0" shapeId="0" xr:uid="{D16E687D-156D-40C3-8EF2-EFA4C1AB47D5}">
      <text>
        <r>
          <rPr>
            <b/>
            <sz val="9"/>
            <color indexed="81"/>
            <rFont val="Tahoma"/>
            <family val="2"/>
          </rPr>
          <t>chỉ xếp thứ 4</t>
        </r>
      </text>
    </comment>
    <comment ref="K48" authorId="0" shapeId="0" xr:uid="{D8CF8778-8C4D-4C3A-BB66-2A7120EA21CF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D49" authorId="0" shapeId="0" xr:uid="{FA78A46F-30A2-461E-BCDE-003DF0378901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C50" authorId="0" shapeId="0" xr:uid="{B9176986-BE24-493B-890C-8C0B8C11DBCE}">
      <text>
        <r>
          <rPr>
            <b/>
            <sz val="9"/>
            <color indexed="81"/>
            <rFont val="Tahoma"/>
            <family val="2"/>
          </rPr>
          <t>AC- chỉ tiết 1-2</t>
        </r>
      </text>
    </comment>
    <comment ref="I51" authorId="0" shapeId="0" xr:uid="{DB8D33A2-E6DE-4497-B27F-2DF68F1A4206}">
      <text>
        <r>
          <rPr>
            <b/>
            <sz val="9"/>
            <color indexed="81"/>
            <rFont val="Tahoma"/>
            <family val="2"/>
          </rPr>
          <t>AB</t>
        </r>
      </text>
    </comment>
    <comment ref="I52" authorId="0" shapeId="0" xr:uid="{EC9A96BD-49E4-4432-A3D1-F9D22D407D86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</commentList>
</comments>
</file>

<file path=xl/sharedStrings.xml><?xml version="1.0" encoding="utf-8"?>
<sst xmlns="http://schemas.openxmlformats.org/spreadsheetml/2006/main" count="3724" uniqueCount="497">
  <si>
    <t xml:space="preserve">  ĐÀO TẠO TRUNG TÂM LIÊN KẾT
</t>
  </si>
  <si>
    <t>NGÀY</t>
  </si>
  <si>
    <r>
      <t xml:space="preserve"> 1 - 2</t>
    </r>
    <r>
      <rPr>
        <b/>
        <sz val="15"/>
        <rFont val="Tahoma"/>
        <family val="2"/>
      </rPr>
      <t>(08h-09h30)</t>
    </r>
  </si>
  <si>
    <t>GV</t>
  </si>
  <si>
    <r>
      <t xml:space="preserve"> 3 - 4</t>
    </r>
    <r>
      <rPr>
        <b/>
        <sz val="15"/>
        <rFont val="Tahoma"/>
        <family val="2"/>
      </rPr>
      <t>(10h-11h30)</t>
    </r>
  </si>
  <si>
    <r>
      <t xml:space="preserve"> 5 - 6</t>
    </r>
    <r>
      <rPr>
        <b/>
        <sz val="15"/>
        <rFont val="Tahoma"/>
        <family val="2"/>
      </rPr>
      <t>(13h15-14h45)</t>
    </r>
  </si>
  <si>
    <r>
      <t xml:space="preserve"> 7 - 8</t>
    </r>
    <r>
      <rPr>
        <b/>
        <sz val="15"/>
        <rFont val="Tahoma"/>
        <family val="2"/>
      </rPr>
      <t>(15h15-16h45)</t>
    </r>
  </si>
  <si>
    <r>
      <t xml:space="preserve"> 9 - 10 </t>
    </r>
    <r>
      <rPr>
        <b/>
        <sz val="15"/>
        <rFont val="Tahoma"/>
        <family val="2"/>
      </rPr>
      <t>(17h30 - 19h)</t>
    </r>
  </si>
  <si>
    <r>
      <t xml:space="preserve"> 11 - 12</t>
    </r>
    <r>
      <rPr>
        <b/>
        <sz val="15"/>
        <rFont val="Tahoma"/>
        <family val="2"/>
      </rPr>
      <t>(19h30 - 21h)</t>
    </r>
  </si>
  <si>
    <r>
      <t xml:space="preserve"> 1 - 2 </t>
    </r>
    <r>
      <rPr>
        <b/>
        <sz val="15"/>
        <rFont val="Tahoma"/>
        <family val="2"/>
      </rPr>
      <t>(08h-09h30)</t>
    </r>
  </si>
  <si>
    <r>
      <t xml:space="preserve"> 3 - 4</t>
    </r>
    <r>
      <rPr>
        <b/>
        <sz val="16"/>
        <rFont val="Tahoma"/>
        <family val="2"/>
      </rPr>
      <t xml:space="preserve"> </t>
    </r>
    <r>
      <rPr>
        <b/>
        <sz val="15"/>
        <rFont val="Tahoma"/>
        <family val="2"/>
      </rPr>
      <t>(10h-11h30)</t>
    </r>
  </si>
  <si>
    <r>
      <t xml:space="preserve"> 5 - 6 </t>
    </r>
    <r>
      <rPr>
        <b/>
        <sz val="15"/>
        <rFont val="Tahoma"/>
        <family val="2"/>
      </rPr>
      <t>(13h15-14h45)</t>
    </r>
  </si>
  <si>
    <r>
      <t xml:space="preserve"> 7 - 8</t>
    </r>
    <r>
      <rPr>
        <b/>
        <sz val="15"/>
        <color theme="9" tint="0.39997558519241921"/>
        <rFont val="Tahoma"/>
        <family val="2"/>
      </rPr>
      <t xml:space="preserve"> </t>
    </r>
    <r>
      <rPr>
        <b/>
        <sz val="15"/>
        <rFont val="Tahoma"/>
        <family val="2"/>
      </rPr>
      <t>(15h15-16h45)</t>
    </r>
  </si>
  <si>
    <t>THỨ 2</t>
  </si>
  <si>
    <t>25/12</t>
  </si>
  <si>
    <t>Trang</t>
  </si>
  <si>
    <t>Uyên</t>
  </si>
  <si>
    <t>Nguyên</t>
  </si>
  <si>
    <t>THỨ 3</t>
  </si>
  <si>
    <t>26/12</t>
  </si>
  <si>
    <t>THỨ 4</t>
  </si>
  <si>
    <t>27/12</t>
  </si>
  <si>
    <t>THỨ 5</t>
  </si>
  <si>
    <t>THỨ 6</t>
  </si>
  <si>
    <t>29/12</t>
  </si>
  <si>
    <t>THỨ 7</t>
  </si>
  <si>
    <t>30/12</t>
  </si>
  <si>
    <t>01/01</t>
  </si>
  <si>
    <t>NGHỈ TẾT DL</t>
  </si>
  <si>
    <t>02/01</t>
  </si>
  <si>
    <t>03/01</t>
  </si>
  <si>
    <t xml:space="preserve"> </t>
  </si>
  <si>
    <t>06/01</t>
  </si>
  <si>
    <t>TEST ĐẦU VÀO
TTLK</t>
  </si>
  <si>
    <t xml:space="preserve"> 7 - 8 (15h15-16h45) </t>
  </si>
  <si>
    <t>08/01</t>
  </si>
  <si>
    <t>09/01</t>
  </si>
  <si>
    <t>10/01</t>
  </si>
  <si>
    <t>12/01</t>
  </si>
  <si>
    <t>15/01</t>
  </si>
  <si>
    <t>16/01</t>
  </si>
  <si>
    <t>17/01</t>
  </si>
  <si>
    <t>19/01</t>
  </si>
  <si>
    <t>TUẦN 1</t>
  </si>
  <si>
    <t>TỐI</t>
  </si>
  <si>
    <t>TỔNG</t>
  </si>
  <si>
    <t>THÁNG</t>
  </si>
  <si>
    <t>TRANG</t>
  </si>
  <si>
    <t>UYÊN</t>
  </si>
  <si>
    <t>NHU</t>
  </si>
  <si>
    <t>NGUYÊN</t>
  </si>
  <si>
    <t>TUẦN 2</t>
  </si>
  <si>
    <t>.</t>
  </si>
  <si>
    <t>TUẦN 3</t>
  </si>
  <si>
    <t>TUẦN 4</t>
  </si>
  <si>
    <t>22/01</t>
  </si>
  <si>
    <t>23/01</t>
  </si>
  <si>
    <t>24/01</t>
  </si>
  <si>
    <t>27/01</t>
  </si>
  <si>
    <t>29/01</t>
  </si>
  <si>
    <t>30/01</t>
  </si>
  <si>
    <t>31/01</t>
  </si>
  <si>
    <t>THỨ</t>
  </si>
  <si>
    <t>LỚP</t>
  </si>
  <si>
    <t>TIẾT</t>
  </si>
  <si>
    <t>GHI CHÚ</t>
  </si>
  <si>
    <t>ÂU CƠ</t>
  </si>
  <si>
    <t>LẦU 8 - AB1</t>
  </si>
  <si>
    <t xml:space="preserve">GV </t>
  </si>
  <si>
    <t>CHỦ NHẬT</t>
  </si>
  <si>
    <t>09/12</t>
  </si>
  <si>
    <t>10/12</t>
  </si>
  <si>
    <t>11/12</t>
  </si>
  <si>
    <t>12/12</t>
  </si>
  <si>
    <t>13/12</t>
  </si>
  <si>
    <t>16/12</t>
  </si>
  <si>
    <t>17/12</t>
  </si>
  <si>
    <t>18/12</t>
  </si>
  <si>
    <t>19/12</t>
  </si>
  <si>
    <t>20/12</t>
  </si>
  <si>
    <t>22/12</t>
  </si>
  <si>
    <t>23/12</t>
  </si>
  <si>
    <t>24/12</t>
  </si>
  <si>
    <t>31/12</t>
  </si>
  <si>
    <t>15/12</t>
  </si>
  <si>
    <t xml:space="preserve"> 9 - 10 
(17h30 - 19h)</t>
  </si>
  <si>
    <t>ĐỊA ĐIỂM</t>
  </si>
  <si>
    <t>07/01</t>
  </si>
  <si>
    <t>13/01</t>
  </si>
  <si>
    <t>14/01</t>
  </si>
  <si>
    <t>20/01</t>
  </si>
  <si>
    <t>21/01</t>
  </si>
  <si>
    <t>28/01</t>
  </si>
  <si>
    <t>09/02</t>
  </si>
  <si>
    <t>16/02</t>
  </si>
  <si>
    <t xml:space="preserve"> 02/03</t>
  </si>
  <si>
    <t>TL27- KS50 
ÂU CƠ</t>
  </si>
  <si>
    <t>TL24 - KS51
ÂU CƠ</t>
  </si>
  <si>
    <t>HIẾU</t>
  </si>
  <si>
    <t>TL10 - LHS24+ LHS25</t>
  </si>
  <si>
    <t>TL19 - KS52</t>
  </si>
  <si>
    <t>Hiếu</t>
  </si>
  <si>
    <t>Thầy Hiếu</t>
  </si>
  <si>
    <t>TL02 - KS54
ÂU CƠ</t>
  </si>
  <si>
    <t>TL03 - E658</t>
  </si>
  <si>
    <t>TL31 - E660</t>
  </si>
  <si>
    <t>TL09 - 661 
ÂU CƠ</t>
  </si>
  <si>
    <t>TL39 - E662</t>
  </si>
  <si>
    <t>TL32 - KS55</t>
  </si>
  <si>
    <t xml:space="preserve"> 1 - 2
 (08h-09h30)</t>
  </si>
  <si>
    <t>TL07 - E663</t>
  </si>
  <si>
    <t>TL17 - E664</t>
  </si>
  <si>
    <t>TL30 - E665</t>
  </si>
  <si>
    <t>TL33 - E666</t>
  </si>
  <si>
    <t>TL08 - LHS26</t>
  </si>
  <si>
    <t>TL37 - KS56
ÂU CƠ</t>
  </si>
  <si>
    <t>KS56</t>
  </si>
  <si>
    <t xml:space="preserve">TL15 - NH3 </t>
  </si>
  <si>
    <t>TL15 - NH3</t>
  </si>
  <si>
    <t>TL5 - TK20</t>
  </si>
  <si>
    <t>TL40 - E669</t>
  </si>
  <si>
    <t xml:space="preserve">TL 28 - DNa107 </t>
  </si>
  <si>
    <t xml:space="preserve">TL28- KS57 </t>
  </si>
  <si>
    <t xml:space="preserve"> 5 - 6
(13h15-14h45)</t>
  </si>
  <si>
    <t xml:space="preserve"> 7 - 8
(15h15-16h45)</t>
  </si>
  <si>
    <t>TL13 - E667
ÂU CƠ</t>
  </si>
  <si>
    <t>TL14 - E668 
ÂU CƠ</t>
  </si>
  <si>
    <t>TL01 - HR8</t>
  </si>
  <si>
    <t>TL23 - GXC16</t>
  </si>
  <si>
    <t xml:space="preserve">KS57 </t>
  </si>
  <si>
    <t>KS55</t>
  </si>
  <si>
    <t>TL25 - E670
ÂU CƠ</t>
  </si>
  <si>
    <t>TL 34 - E671</t>
  </si>
  <si>
    <t>TL35 -E672</t>
  </si>
  <si>
    <t>TL36 - E673
ÂU CƠ</t>
  </si>
  <si>
    <t>TL 30-TV43</t>
  </si>
  <si>
    <r>
      <rPr>
        <b/>
        <sz val="24"/>
        <color theme="1"/>
        <rFont val="Verdana"/>
        <family val="2"/>
      </rPr>
      <t>CƠ SỞ ẤP BẮC (LẦU 08-SÂN THƯỢNG) - ÂU CƠ (LẦU 7-P.702) - ĐÀO TẠO LỚP CHÍNH</t>
    </r>
    <r>
      <rPr>
        <b/>
        <sz val="20"/>
        <color theme="1"/>
        <rFont val="Verdana"/>
        <family val="2"/>
      </rPr>
      <t xml:space="preserve">
</t>
    </r>
    <r>
      <rPr>
        <sz val="20"/>
        <color theme="1"/>
        <rFont val="Verdana"/>
        <family val="2"/>
      </rPr>
      <t>Đ/c: 40/12 Ấp Bắc &amp; 620 Âu Cơ - HCM</t>
    </r>
  </si>
  <si>
    <t>TL31 - ST18 
OFF</t>
  </si>
  <si>
    <t>TL32 -K1-PC49 +K1-PC16+K1-PC17+K1-PC6</t>
  </si>
  <si>
    <t>TL16 - KS58 
ÂU CƠ</t>
  </si>
  <si>
    <t>TL20 - GY1</t>
  </si>
  <si>
    <t xml:space="preserve">TL33 - DN108 </t>
  </si>
  <si>
    <t>TL34 -DN109+BV50+K1-PC50(LA)</t>
  </si>
  <si>
    <t>TL35 - TV45</t>
  </si>
  <si>
    <t>TL42 - E674
ÂU CƠ</t>
  </si>
  <si>
    <t>TL43 - E675
ÂU CƠ</t>
  </si>
  <si>
    <t>TL44 - E676 
ÂU CƠ</t>
  </si>
  <si>
    <t>TL29 - GXC17
ÂU CƠ</t>
  </si>
  <si>
    <t>TL37 - DNa108</t>
  </si>
  <si>
    <t>KTN69A
LẦU 8 - AB1</t>
  </si>
  <si>
    <t>KTN69B
LẦU 8 - AB1</t>
  </si>
  <si>
    <t>KTN68B1
P702 - ÂU CƠ</t>
  </si>
  <si>
    <t>KTN68B2
P702 - ÂU CƠ</t>
  </si>
  <si>
    <t>KTN68A1
P702 - ÂU CƠ</t>
  </si>
  <si>
    <t>KS54</t>
  </si>
  <si>
    <t>KS59</t>
  </si>
  <si>
    <t>KS52</t>
  </si>
  <si>
    <t xml:space="preserve"> KS55</t>
  </si>
  <si>
    <t xml:space="preserve">KS58 </t>
  </si>
  <si>
    <t>KTN68A2
LẦU 8 - AB1</t>
  </si>
  <si>
    <t>08/12</t>
  </si>
  <si>
    <t>TL38 - KS59</t>
  </si>
  <si>
    <t>TL04 - E677 
NEW</t>
  </si>
  <si>
    <t>TL18 - E679 
NEW</t>
  </si>
  <si>
    <t>TL11 - 678 
NEW</t>
  </si>
  <si>
    <t xml:space="preserve">TL04 - E677 </t>
  </si>
  <si>
    <t>TL11 - 678 
ÂU CƠ</t>
  </si>
  <si>
    <t>TL18 - E679 
ÂU CƠ</t>
  </si>
  <si>
    <t>TL41 - LHS27</t>
  </si>
  <si>
    <t>TL41 - LHS27
NEW</t>
  </si>
  <si>
    <t>TL38 - ST19
OFF</t>
  </si>
  <si>
    <t>TL38 - ST19
NEW - OFF</t>
  </si>
  <si>
    <t>TL 21 - DNA106
OFF</t>
  </si>
  <si>
    <t>TL 28 - DNa107 
OFF</t>
  </si>
  <si>
    <t>TL37 - DNa108
OFF</t>
  </si>
  <si>
    <t>TL39 - K1-PC51+TV46</t>
  </si>
  <si>
    <t>TL27- KS60 
NEW</t>
  </si>
  <si>
    <t>TL27- KS60 
ÂU CƠ</t>
  </si>
  <si>
    <t>KTN ĐÀ NẴNG</t>
  </si>
  <si>
    <t xml:space="preserve">KS60 </t>
  </si>
  <si>
    <t xml:space="preserve"> 3 - 4
 (10h-11h30)</t>
  </si>
  <si>
    <t>LÝ THUYẾT DINH DƯỠNG</t>
  </si>
  <si>
    <t>TL39 - K1-PC51(BD)+TV46
NEW</t>
  </si>
  <si>
    <t xml:space="preserve">TL40-DNA109 </t>
  </si>
  <si>
    <t>TL40-DNA109 
NEW</t>
  </si>
  <si>
    <t>Hoàng</t>
  </si>
  <si>
    <t>Thầy Hoàng</t>
  </si>
  <si>
    <t>HOÀNG</t>
  </si>
  <si>
    <t>KTN 69B
LẦU 8 - AB1</t>
  </si>
  <si>
    <t>05/01</t>
  </si>
  <si>
    <t>26/01</t>
  </si>
  <si>
    <t xml:space="preserve">KTN 70A1,2 - P201-24AB
NEW </t>
  </si>
  <si>
    <t xml:space="preserve">KTN 70B1,2 - P201-24AB
NEW </t>
  </si>
  <si>
    <t xml:space="preserve">KTN 71A1,2 - P301-ÂU CƠ
NEW </t>
  </si>
  <si>
    <t xml:space="preserve">KTN 71B1,2 - P301-ÂU CƠ
NEW </t>
  </si>
  <si>
    <t>KTN 70A1
LẦU 8 - AB1</t>
  </si>
  <si>
    <t>KTN 71A1
 P.702-ÂU CƠ</t>
  </si>
  <si>
    <t>KTN 70A2
LẦU 8 - AB1</t>
  </si>
  <si>
    <t>KTN 71A2
 P.702-ÂU CƠ</t>
  </si>
  <si>
    <t>KTN 70B1 
LẦU 8 - AB1</t>
  </si>
  <si>
    <t>KTN 70B2
LẦU 8 - AB1</t>
  </si>
  <si>
    <t>KTN 71B2
 P.702-ÂU CƠ</t>
  </si>
  <si>
    <t>KTN 71B1
 P.702-ÂU CƠ</t>
  </si>
  <si>
    <t>TL21 - 680
NEW</t>
  </si>
  <si>
    <t>TL21 - 680
ÂU CƠ</t>
  </si>
  <si>
    <t>TL12 - HR9</t>
  </si>
  <si>
    <t>TL12 - HR9
NEW</t>
  </si>
  <si>
    <t>TL40-DNA109 
OFF</t>
  </si>
  <si>
    <t>TL39 - K1-PC51(BD)+TV46</t>
  </si>
  <si>
    <t>TL 30-VL86 + K1-PC59</t>
  </si>
  <si>
    <t>TL 30-VL86 + K1-PC59
NEW</t>
  </si>
  <si>
    <t>TL37 - KS56+TCVĐ
ÂU CƠ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</si>
  <si>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27/12/2025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12.2025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</si>
  <si>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 xml:space="preserve"> KS59</t>
  </si>
  <si>
    <t xml:space="preserve"> KS51</t>
  </si>
  <si>
    <t>NH3</t>
  </si>
  <si>
    <t xml:space="preserve"> 3 - 4
(10h-11h30)</t>
  </si>
  <si>
    <t xml:space="preserve"> KS57 </t>
  </si>
  <si>
    <t>PHÒNG HỌC</t>
  </si>
  <si>
    <t>[29.12] LỊCH HỌC GDTC CÁC KỸ SƯ 01/2026</t>
  </si>
  <si>
    <t>[29.12] LỊCH HỌC GDTC CÁC TTLK 01/2026</t>
  </si>
  <si>
    <t>TL33 - DN108</t>
  </si>
  <si>
    <t>TL-22 - 681
ÂU CƠ</t>
  </si>
  <si>
    <t>TL45- E682</t>
  </si>
  <si>
    <t>TL45- E682
NEW</t>
  </si>
  <si>
    <t>TL-22 - E681
NEW</t>
  </si>
  <si>
    <t>TL27- KS60 + KS61
ÂU CƠ</t>
  </si>
  <si>
    <t xml:space="preserve">KTN 72A - P301-ÂU CƠ
NEW </t>
  </si>
  <si>
    <t xml:space="preserve">KTN 72B - P301-ÂU CƠ
NEW </t>
  </si>
  <si>
    <t xml:space="preserve">KTN  73A1,2 -  P201-24AB
NEW </t>
  </si>
  <si>
    <t xml:space="preserve">KTN  73B1,2 -  P201-24AB
NEW 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</si>
  <si>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19/01/2025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01.2026
 	</t>
    </r>
    <r>
      <rPr>
        <b/>
        <sz val="36"/>
        <color rgb="FFFF0000"/>
        <rFont val="Arial"/>
        <family val="2"/>
      </rPr>
      <t>Mọi thắc mắc liên hệ: Cô Trang (DD:0385.101.654), (MS Team:thitrang@proskills.ac.vn)_ văn phòng làm việc P.208 – 40/16 (ẤP BẮC2)</t>
    </r>
  </si>
  <si>
    <t>02/02</t>
  </si>
  <si>
    <t>03/02</t>
  </si>
  <si>
    <t>04/02</t>
  </si>
  <si>
    <t>05/02</t>
  </si>
  <si>
    <t>06/02</t>
  </si>
  <si>
    <t>07/02</t>
  </si>
  <si>
    <t>10/02</t>
  </si>
  <si>
    <t>11/02</t>
  </si>
  <si>
    <t>12/02</t>
  </si>
  <si>
    <t>13/02</t>
  </si>
  <si>
    <t>14/02</t>
  </si>
  <si>
    <t>17/02</t>
  </si>
  <si>
    <t>18/02</t>
  </si>
  <si>
    <t>19/02</t>
  </si>
  <si>
    <t>20/02</t>
  </si>
  <si>
    <t>21/02</t>
  </si>
  <si>
    <t>23/02</t>
  </si>
  <si>
    <t>24/02</t>
  </si>
  <si>
    <t>25/02</t>
  </si>
  <si>
    <t>26/02</t>
  </si>
  <si>
    <t>27/02</t>
  </si>
  <si>
    <t>28/02</t>
  </si>
  <si>
    <t>NGHỈ TẾT AL</t>
  </si>
  <si>
    <t>TL27-  KS61
ÂU CƠ</t>
  </si>
  <si>
    <t>KTN 72A 
 P702-ÂU CƠ</t>
  </si>
  <si>
    <t>KTN  73A1
LẦU 8 - AB1</t>
  </si>
  <si>
    <t>KTN  73A2
LẦU 8 - AB1</t>
  </si>
  <si>
    <t>KTN 72B 
 P702-ÂU CƠ</t>
  </si>
  <si>
    <t>KTN  73 B1
LẦU 8 - AB1</t>
  </si>
  <si>
    <t>KTN  73 B2
LẦU 8 - AB1</t>
  </si>
  <si>
    <t>TL27 - KS61
ÂU CƠ</t>
  </si>
  <si>
    <t>TL27- KS61
ÂU CƠ</t>
  </si>
  <si>
    <t>TL22 - 681
ÂU CƠ</t>
  </si>
  <si>
    <t>TL 02- TV47</t>
  </si>
  <si>
    <t>TL 02- TV47
NEW</t>
  </si>
  <si>
    <t>TL03 AG-K1-PC07-BV52
NEW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</si>
  <si>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02/02/2026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01.2026
 	</t>
    </r>
    <r>
      <rPr>
        <b/>
        <sz val="36"/>
        <color rgb="FFFF0000"/>
        <rFont val="Arial"/>
        <family val="2"/>
      </rPr>
      <t>Mọi thắc mắc liên hệ: Cô Trang (DD:0385.101.654), (MS Team:thitrang@proskills.ac.vn)_ văn phòng làm việc P.208 – 40/16 (ẤP BẮC2)</t>
    </r>
  </si>
  <si>
    <t xml:space="preserve"> TL01  DNa110 - DNa109
OFF</t>
  </si>
  <si>
    <t xml:space="preserve"> TL01  DNa110 - DNa109
NEW - ONL</t>
  </si>
  <si>
    <t>02/03</t>
  </si>
  <si>
    <t>03/03</t>
  </si>
  <si>
    <t>04/03</t>
  </si>
  <si>
    <t>05/03</t>
  </si>
  <si>
    <t>06/03</t>
  </si>
  <si>
    <t>07/03</t>
  </si>
  <si>
    <t>09/03</t>
  </si>
  <si>
    <t>10/03</t>
  </si>
  <si>
    <t>11/03</t>
  </si>
  <si>
    <t>12/03</t>
  </si>
  <si>
    <t>13/03</t>
  </si>
  <si>
    <t>14/03</t>
  </si>
  <si>
    <t>16/03</t>
  </si>
  <si>
    <t>17/03</t>
  </si>
  <si>
    <t>18/03</t>
  </si>
  <si>
    <t>19/03</t>
  </si>
  <si>
    <t>20/03</t>
  </si>
  <si>
    <t>21/03</t>
  </si>
  <si>
    <t>23/03</t>
  </si>
  <si>
    <t>24/03</t>
  </si>
  <si>
    <t>25/03</t>
  </si>
  <si>
    <t>26/03</t>
  </si>
  <si>
    <t>27/03</t>
  </si>
  <si>
    <t>28/03</t>
  </si>
  <si>
    <t>TL41 - LHS27+ LHS26</t>
  </si>
  <si>
    <t>TL04 - E677 + TCVĐ</t>
  </si>
  <si>
    <t>TL29 - GXC17+TCVĐ
ÂU CƠ</t>
  </si>
  <si>
    <t>TL03 AG-K1-PC07-BV52</t>
  </si>
  <si>
    <t>TL04- BT35</t>
  </si>
  <si>
    <t>TL04- BT35
NEW</t>
  </si>
  <si>
    <t>TL42 - E674
505 - ÂU CƠ</t>
  </si>
  <si>
    <t>TL08 - 683 &amp; TL09 - 684
NEW</t>
  </si>
  <si>
    <t>TL08 - 683 &amp; TL09 - 684</t>
  </si>
  <si>
    <t>TL26 - TK21
NEW</t>
  </si>
  <si>
    <t>TL 06- NH4
NEW</t>
  </si>
  <si>
    <t xml:space="preserve">KTN  74A -  P201-24AB
NEW </t>
  </si>
  <si>
    <t xml:space="preserve">KTN  74B -  P201-24AB
NEW </t>
  </si>
  <si>
    <t xml:space="preserve">KTN 75A - P301-ÂU CƠ
NEW </t>
  </si>
  <si>
    <t xml:space="preserve">KTN 75B - P301-ÂU CƠ
NEW 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</si>
  <si>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10/03/2026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03.2026
 	</t>
    </r>
    <r>
      <rPr>
        <b/>
        <sz val="36"/>
        <color rgb="FFFF0000"/>
        <rFont val="Arial"/>
        <family val="2"/>
      </rPr>
      <t>Mọi thắc mắc liên hệ: Cô Trang (DD:0385.101.654), (MS Team:thitrang@proskills.ac.vn)_ văn phòng làm việc P.208 – 40/16 (ẤP BẮC2)</t>
    </r>
  </si>
  <si>
    <t>30/03</t>
  </si>
  <si>
    <t>31/03</t>
  </si>
  <si>
    <t>01/04</t>
  </si>
  <si>
    <t>02/04</t>
  </si>
  <si>
    <t>03/04</t>
  </si>
  <si>
    <t>04/04</t>
  </si>
  <si>
    <t>06/04</t>
  </si>
  <si>
    <t>07/04</t>
  </si>
  <si>
    <t>08/04</t>
  </si>
  <si>
    <t>09/04</t>
  </si>
  <si>
    <t>10/04</t>
  </si>
  <si>
    <t>11/04</t>
  </si>
  <si>
    <t>13/04</t>
  </si>
  <si>
    <t>14/04</t>
  </si>
  <si>
    <t>15/04</t>
  </si>
  <si>
    <t>16/04</t>
  </si>
  <si>
    <t>17/04</t>
  </si>
  <si>
    <t>18/04</t>
  </si>
  <si>
    <t>20/04</t>
  </si>
  <si>
    <t>21/04</t>
  </si>
  <si>
    <t>22/04</t>
  </si>
  <si>
    <t>23/04</t>
  </si>
  <si>
    <t>24/04</t>
  </si>
  <si>
    <t>25/04</t>
  </si>
  <si>
    <t>KTN  74A 
LẦU 8 - AB1</t>
  </si>
  <si>
    <t>KTN 75A 
702-ÂU CƠ</t>
  </si>
  <si>
    <t>KTN  74B 
LẦU 8 - AB1</t>
  </si>
  <si>
    <t>KTN 75B - 
702 - ÂU CƠ</t>
  </si>
  <si>
    <t>TL08 - 683</t>
  </si>
  <si>
    <t>TL09 - 684</t>
  </si>
  <si>
    <t>TL26 - TK21</t>
  </si>
  <si>
    <t>TL 06- NH4</t>
  </si>
  <si>
    <t>TL11 - 678 
P402 - ÂU CƠ</t>
  </si>
  <si>
    <t>TL18 - E679 
P405 - ÂU CƠ</t>
  </si>
  <si>
    <t>TL07 - E686
NEW</t>
  </si>
  <si>
    <t>TL01 - E685
NEW</t>
  </si>
  <si>
    <t>TL01 - E685
ÂU CƠ</t>
  </si>
  <si>
    <t>TL44 - E676 +TCVĐ
ÂU CƠ</t>
  </si>
  <si>
    <t>TL42 - E674+TCVĐ
ÂU CƠ</t>
  </si>
  <si>
    <t>TL07 - E686
ÂU CƠ</t>
  </si>
  <si>
    <t>TL43 - E675 + TCVĐ
ÂU CƠ</t>
  </si>
  <si>
    <t>TL11 - 678 + TCVĐ
ÂU CƠ</t>
  </si>
  <si>
    <t>TL 05 - BD64
NEW</t>
  </si>
  <si>
    <t>TL02 - DNa111</t>
  </si>
  <si>
    <t>TL03 - DNa112</t>
  </si>
  <si>
    <t>TL02 - DNa111
ONL - NEW</t>
  </si>
  <si>
    <t>TL03 - DNa112
ONL - NEW</t>
  </si>
  <si>
    <t>TL02 - DNa111
OFF</t>
  </si>
  <si>
    <t>TL03 - DNa112
OFF</t>
  </si>
  <si>
    <t>TL10 - GXC18
NEW - ÂU CƠ</t>
  </si>
  <si>
    <t>TL10 - GXC18
ÂU CƠ</t>
  </si>
  <si>
    <t>TL 05 - BD64+AG03</t>
  </si>
  <si>
    <t>TL 06 -NP1-ST17 
OFF</t>
  </si>
  <si>
    <t>TL 06 -NP1-ST17 
OFF - NEW</t>
  </si>
  <si>
    <t>TL08 - GỘP</t>
  </si>
  <si>
    <t>TL09 - 683+684</t>
  </si>
  <si>
    <t>TL07 - TV48
NEW</t>
  </si>
  <si>
    <t xml:space="preserve">KTN76A  P301-ÂU CƠ
NEW </t>
  </si>
  <si>
    <t xml:space="preserve">KTN76B  P301-ÂU CƠ
NEW </t>
  </si>
  <si>
    <t xml:space="preserve">KTN77A-  P201-24AB
NEW </t>
  </si>
  <si>
    <t xml:space="preserve">KTN77B-  P201-24AB
NEW 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</si>
  <si>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11/04/2026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04.2026
 	</t>
    </r>
    <r>
      <rPr>
        <b/>
        <sz val="36"/>
        <color rgb="FFFF0000"/>
        <rFont val="Arial"/>
        <family val="2"/>
      </rPr>
      <t>Mọi thắc mắc liên hệ: Cô Trang (DD:0385.101.654), (MS Team:thitrang@proskills.ac.vn)_ văn phòng làm việc P.208 – 40/16 (ẤP BẮC2)</t>
    </r>
  </si>
  <si>
    <t>27/04</t>
  </si>
  <si>
    <t>28/04</t>
  </si>
  <si>
    <t>29/04</t>
  </si>
  <si>
    <t>30/04</t>
  </si>
  <si>
    <t>01/05</t>
  </si>
  <si>
    <t>02/05</t>
  </si>
  <si>
    <t>04/05</t>
  </si>
  <si>
    <t>05/05</t>
  </si>
  <si>
    <t>06/05</t>
  </si>
  <si>
    <t>07/05</t>
  </si>
  <si>
    <t>08/05</t>
  </si>
  <si>
    <t>09/05</t>
  </si>
  <si>
    <t>11/05</t>
  </si>
  <si>
    <t>12/05</t>
  </si>
  <si>
    <t>13/05</t>
  </si>
  <si>
    <t>14/05</t>
  </si>
  <si>
    <t>15/05</t>
  </si>
  <si>
    <t>16/05</t>
  </si>
  <si>
    <t>18/05</t>
  </si>
  <si>
    <t>19/05</t>
  </si>
  <si>
    <t>20/05</t>
  </si>
  <si>
    <t>21/05</t>
  </si>
  <si>
    <t>22/05</t>
  </si>
  <si>
    <t>23/05</t>
  </si>
  <si>
    <t>TEST ĐẦU VÀO
TTLK - LẦU 8 AB1</t>
  </si>
  <si>
    <t>TL07 - E686
P302 - ÂU CƠ</t>
  </si>
  <si>
    <t>TL01 - E685
P504 - ÂU CƠ</t>
  </si>
  <si>
    <t>KTN77A
LẦU 8-AB1</t>
  </si>
  <si>
    <t>KTN77B
LẦU 8-AB1</t>
  </si>
  <si>
    <t>TL19 - KS63.1
NEW</t>
  </si>
  <si>
    <t>TL24 - KS63.2
NEW</t>
  </si>
  <si>
    <t>TL07 - TV48</t>
  </si>
  <si>
    <t>TL17 - E688
NEW</t>
  </si>
  <si>
    <t>TL13 - E687
NEW</t>
  </si>
  <si>
    <t>TL20 - E689
NEW</t>
  </si>
  <si>
    <t>TL23 - E690 
NEW</t>
  </si>
  <si>
    <t>TL-22 - 681
P405 - ÂU CƠ</t>
  </si>
  <si>
    <t>TL16 - KS58 
P505 - ÂU CƠ</t>
  </si>
  <si>
    <t>TL21 - 680
P505 - ÂU CƠ</t>
  </si>
  <si>
    <t>TL 08 - ST20
OFF - NEW</t>
  </si>
  <si>
    <t>TL 09 - VL88
NEW</t>
  </si>
  <si>
    <t xml:space="preserve">TL 08 - ST20
OFF </t>
  </si>
  <si>
    <t>TL43 - E675 
ÂU CƠ</t>
  </si>
  <si>
    <t>TL14 - GXC19 - ÂU CƠ
NEW - BUỔI 5</t>
  </si>
  <si>
    <t>TL10 - GXC18</t>
  </si>
  <si>
    <t>TL 10 - BT36+K1-PC73
NEW</t>
  </si>
  <si>
    <t>KTN 75B - 
602 - ÂU CƠ</t>
  </si>
  <si>
    <t>KTN 75A 
602-ÂU CƠ</t>
  </si>
  <si>
    <t>KTN76A 
 P602-ÂU CƠ</t>
  </si>
  <si>
    <t>KTN76B 
 P602-ÂU CƠ</t>
  </si>
  <si>
    <t>KTN77B
 P602-ÂU CƠ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</si>
  <si>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15/05/2026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05.2026
 	</t>
    </r>
    <r>
      <rPr>
        <b/>
        <sz val="36"/>
        <color rgb="FFFF0000"/>
        <rFont val="Arial"/>
        <family val="2"/>
      </rPr>
      <t>Mọi thắc mắc liên hệ: Cô Trang (DD:0385.101.654), (MS Team:thitrang@proskills.ac.vn)_ văn phòng làm việc P.208 – 40/16 (ẤP BẮC2)</t>
    </r>
  </si>
  <si>
    <t>TL14 - GXC19 
 ÂU CƠ</t>
  </si>
  <si>
    <t>TL13 - E687</t>
  </si>
  <si>
    <t>TL19 - KS63.1</t>
  </si>
  <si>
    <t xml:space="preserve">TL23 - E690 </t>
  </si>
  <si>
    <t>TL09 - E684</t>
  </si>
  <si>
    <t>TL03-E692</t>
  </si>
  <si>
    <t>TL 10 - BT36+K1-PC73</t>
  </si>
  <si>
    <t>TL 11 - TV49 -K1-GPC53 (LA)-LA16</t>
  </si>
  <si>
    <t>TL02 - DNa111 &amp; TL03 - DNa112
OFF</t>
  </si>
  <si>
    <t>22/06</t>
  </si>
  <si>
    <t>23/06</t>
  </si>
  <si>
    <t>24/06</t>
  </si>
  <si>
    <t>25/06</t>
  </si>
  <si>
    <t>26/06</t>
  </si>
  <si>
    <t>27/06</t>
  </si>
  <si>
    <t>29/06</t>
  </si>
  <si>
    <t>30/06</t>
  </si>
  <si>
    <t>01/07</t>
  </si>
  <si>
    <t>02/07</t>
  </si>
  <si>
    <t>03/07</t>
  </si>
  <si>
    <t>04/07</t>
  </si>
  <si>
    <t>06/07</t>
  </si>
  <si>
    <t>07/07</t>
  </si>
  <si>
    <t>08/07</t>
  </si>
  <si>
    <t>09/07</t>
  </si>
  <si>
    <t>10/07</t>
  </si>
  <si>
    <t>11/07</t>
  </si>
  <si>
    <t>13/07</t>
  </si>
  <si>
    <t>14/07</t>
  </si>
  <si>
    <t>15/07</t>
  </si>
  <si>
    <t>16/07</t>
  </si>
  <si>
    <t>17/07</t>
  </si>
  <si>
    <t>18/07</t>
  </si>
  <si>
    <t>TL12-KS64</t>
  </si>
  <si>
    <t xml:space="preserve">TL05-E693 </t>
  </si>
  <si>
    <t>KTN78B
LẦU 8-AB1</t>
  </si>
  <si>
    <t>TL29-GXC20</t>
  </si>
  <si>
    <t>TL29-GXC20
NEW</t>
  </si>
  <si>
    <t>TL25-E694</t>
  </si>
  <si>
    <t>TL25-E694
NEW</t>
  </si>
  <si>
    <t>TL30-E695
NEW</t>
  </si>
  <si>
    <t>TL07 - E686 
ÂU CƠ</t>
  </si>
  <si>
    <t>TL21 - 680
TẦNG 1 - ÂU CƠ</t>
  </si>
  <si>
    <t>TL16 - KS58 
TẦNG 1 - ÂU CƠ</t>
  </si>
  <si>
    <t>TL-22 - 681
TẦNG 1 - ÂU CƠ</t>
  </si>
  <si>
    <t>TL27- KS61
TẦNG 1 - ÂU CƠ</t>
  </si>
  <si>
    <t>TL37 - KS56
TẦNG 1 - ÂU CƠ</t>
  </si>
  <si>
    <t>TL01 - E685
TẦNG 1 - ÂU CƠ</t>
  </si>
  <si>
    <t>TL20 - E689
TẦNG 1 - ÂU CƠ</t>
  </si>
  <si>
    <t>KTN78B
TẦNG 1 - ÂU CƠ</t>
  </si>
  <si>
    <t>TL02-E691
TẦNG 1 - ÂU CƠ</t>
  </si>
  <si>
    <t>TL24 - KS63.2
TẦNG 1 - ÂU CƠ</t>
  </si>
  <si>
    <t>TL17 - E688
TẦNG 1 - ÂU CƠ</t>
  </si>
  <si>
    <t>TL07 - E686
TẦNG 1 - ÂU CƠ</t>
  </si>
  <si>
    <t>TL27 - KS61
TẦNG 1 - ÂU CƠ</t>
  </si>
  <si>
    <t>TL10 - GXC18
TẦNG 1 - ÂU CƠ</t>
  </si>
  <si>
    <t>TL14 - GXC19 
 TẦNG 1 - ÂU CƠ</t>
  </si>
  <si>
    <t>KTN79B
TẦNG 1 - ÂU CƠ</t>
  </si>
  <si>
    <t>TL4-DNa113
OFF</t>
  </si>
  <si>
    <t>KTN79A1
LẦU 8-AB1</t>
  </si>
  <si>
    <t>KTN80B -P.201 - ÂU CƠ
NEW</t>
  </si>
  <si>
    <t>KTN80A -P.702 - ÂU CƠ
NEW</t>
  </si>
  <si>
    <t>KTN81A - P.201 - ÂU CƠ
NEW</t>
  </si>
  <si>
    <t>KTN81B - P.201 - ÂU CƠ
NEW</t>
  </si>
  <si>
    <t>KTN80A
LẦU 8-AB1</t>
  </si>
  <si>
    <t>KTN80B 
TẦNG 1 - ÂU CƠ</t>
  </si>
  <si>
    <t>KTN79A2
TẦNG 1 - ÂU CƠ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</si>
  <si>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16/06/2026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06&amp;07.2026
 	</t>
    </r>
    <r>
      <rPr>
        <b/>
        <sz val="36"/>
        <color rgb="FFFF0000"/>
        <rFont val="Arial"/>
        <family val="2"/>
      </rPr>
      <t>Mọi thắc mắc liên hệ: Cô Trang (DD:0385.101.654), (MS Team:thitrang@proskills.ac.vn)_ văn phòng làm việc Tầng 2 – 40/12 (ẤP BẮC1)</t>
    </r>
  </si>
  <si>
    <r>
      <rPr>
        <b/>
        <sz val="24"/>
        <color theme="1"/>
        <rFont val="Verdana"/>
        <family val="2"/>
      </rPr>
      <t>CƠ SỞ ẤP BẮC (LẦU 08-SÂN THƯỢNG) - ÂU CƠ (TẦNG 1) - ĐÀO TẠO LỚP CHÍNH</t>
    </r>
    <r>
      <rPr>
        <b/>
        <sz val="20"/>
        <color theme="1"/>
        <rFont val="Verdana"/>
        <family val="2"/>
      </rPr>
      <t xml:space="preserve">
</t>
    </r>
    <r>
      <rPr>
        <sz val="20"/>
        <color theme="1"/>
        <rFont val="Verdana"/>
        <family val="2"/>
      </rPr>
      <t>Đ/c: 40/12 Ấp Bắc &amp; 620 Âu Cơ - HCM</t>
    </r>
  </si>
  <si>
    <t>TL 12-TG50+AG03(BS)</t>
  </si>
  <si>
    <t>KTN78A
LẦU 8-AB1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</si>
  <si>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06/07/2026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06&amp;07.2026
 	</t>
    </r>
    <r>
      <rPr>
        <b/>
        <sz val="36"/>
        <color rgb="FFFF0000"/>
        <rFont val="Arial"/>
        <family val="2"/>
      </rPr>
      <t>Mọi thắc mắc liên hệ: Cô Trang (DD:0385.101.654), (MS Team:thitrang@proskills.ac.vn)_ văn phòng làm việc Tầng 2 – 40/12 (ẤP BẮC1)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</si>
</sst>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scheme val="minor"/>
    </font>
    <font>
      <b/>
      <sz val="45"/>
      <color theme="1"/>
      <name val="Arial"/>
      <family val="2"/>
    </font>
    <font>
      <b/>
      <sz val="45"/>
      <color rgb="FFFF0000"/>
      <name val="Arial"/>
      <family val="2"/>
    </font>
    <font>
      <b/>
      <sz val="36"/>
      <color rgb="FFFF0000"/>
      <name val="Arial"/>
      <family val="2"/>
    </font>
    <font>
      <b/>
      <sz val="20"/>
      <color theme="1"/>
      <name val="Verdana"/>
      <family val="2"/>
    </font>
    <font>
      <b/>
      <sz val="24"/>
      <color theme="1"/>
      <name val="Verdana"/>
      <family val="2"/>
    </font>
    <font>
      <sz val="20"/>
      <color theme="1"/>
      <name val="Verdana"/>
      <family val="2"/>
    </font>
    <font>
      <b/>
      <sz val="16"/>
      <color theme="1"/>
      <name val="Tahoma"/>
      <family val="2"/>
    </font>
    <font>
      <b/>
      <sz val="15"/>
      <name val="Tahoma"/>
      <family val="2"/>
    </font>
    <font>
      <b/>
      <sz val="16"/>
      <name val="Tahoma"/>
      <family val="2"/>
    </font>
    <font>
      <b/>
      <sz val="15"/>
      <color theme="9" tint="0.39997558519241921"/>
      <name val="Tahoma"/>
      <family val="2"/>
    </font>
    <font>
      <b/>
      <sz val="13"/>
      <color theme="1"/>
      <name val="Tahoma"/>
      <family val="2"/>
    </font>
    <font>
      <b/>
      <sz val="14"/>
      <color theme="1"/>
      <name val="Tahoma"/>
      <family val="2"/>
    </font>
    <font>
      <sz val="14"/>
      <color theme="1"/>
      <name val="Tahoma"/>
      <family val="2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26"/>
      <color theme="1"/>
      <name val="Arial"/>
      <family val="2"/>
    </font>
    <font>
      <sz val="26"/>
      <color theme="1"/>
      <name val="Calibri"/>
      <family val="2"/>
      <scheme val="minor"/>
    </font>
    <font>
      <b/>
      <sz val="13"/>
      <name val="Tahoma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45"/>
      <color rgb="FF000000"/>
      <name val="Arial"/>
      <family val="2"/>
    </font>
    <font>
      <b/>
      <sz val="48"/>
      <color theme="1"/>
      <name val="Arial"/>
      <family val="2"/>
    </font>
    <font>
      <b/>
      <sz val="36"/>
      <color rgb="FFC00000"/>
      <name val="Arial"/>
      <family val="2"/>
    </font>
    <font>
      <b/>
      <sz val="26"/>
      <color rgb="FFC00000"/>
      <name val="Arial"/>
      <family val="2"/>
    </font>
    <font>
      <b/>
      <sz val="26"/>
      <color theme="1"/>
      <name val="Arial"/>
      <family val="2"/>
    </font>
    <font>
      <b/>
      <sz val="26"/>
      <name val="Arial"/>
      <family val="2"/>
    </font>
    <font>
      <sz val="26"/>
      <name val="Arial"/>
      <family val="2"/>
    </font>
    <font>
      <b/>
      <sz val="14"/>
      <color rgb="FF000000"/>
      <name val="Tahoma"/>
      <family val="2"/>
    </font>
    <font>
      <sz val="11"/>
      <color theme="1"/>
      <name val="Calibri"/>
      <family val="2"/>
      <scheme val="minor"/>
    </font>
    <font>
      <b/>
      <sz val="16"/>
      <color rgb="FF222222"/>
      <name val="Arial"/>
      <family val="2"/>
      <charset val="163"/>
    </font>
    <font>
      <b/>
      <sz val="16"/>
      <color theme="1"/>
      <name val="Tahoma"/>
      <family val="2"/>
      <charset val="163"/>
    </font>
    <font>
      <sz val="9"/>
      <color indexed="81"/>
      <name val="Tahoma"/>
      <family val="2"/>
    </font>
    <font>
      <b/>
      <sz val="28"/>
      <name val="Arial"/>
      <family val="2"/>
    </font>
    <font>
      <sz val="26"/>
      <color rgb="FFFF0000"/>
      <name val="Arial"/>
      <family val="2"/>
    </font>
    <font>
      <sz val="28"/>
      <name val="Arial"/>
      <family val="2"/>
    </font>
    <font>
      <sz val="18"/>
      <color theme="1"/>
      <name val="Calibri"/>
      <family val="2"/>
      <scheme val="minor"/>
    </font>
    <font>
      <b/>
      <sz val="12"/>
      <color indexed="81"/>
      <name val="Tahoma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CC8F8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2ED5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59CEE9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</borders>
  <cellStyleXfs count="2">
    <xf numFmtId="0" fontId="0" fillId="0" borderId="0"/>
    <xf numFmtId="0" fontId="30" fillId="0" borderId="0"/>
  </cellStyleXfs>
  <cellXfs count="391">
    <xf numFmtId="0" fontId="0" fillId="0" borderId="0" xfId="0"/>
    <xf numFmtId="0" fontId="0" fillId="0" borderId="0" xfId="0" applyAlignment="1">
      <alignment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5" borderId="4" xfId="0" applyFont="1" applyFill="1" applyBorder="1" applyAlignment="1">
      <alignment horizontal="center" vertical="center" wrapText="1"/>
    </xf>
    <xf numFmtId="0" fontId="12" fillId="9" borderId="4" xfId="0" applyFont="1" applyFill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 wrapText="1"/>
    </xf>
    <xf numFmtId="0" fontId="12" fillId="10" borderId="4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7" fillId="11" borderId="0" xfId="0" applyFont="1" applyFill="1" applyAlignment="1">
      <alignment horizontal="center" vertical="center"/>
    </xf>
    <xf numFmtId="0" fontId="7" fillId="11" borderId="8" xfId="0" applyFont="1" applyFill="1" applyBorder="1" applyAlignment="1">
      <alignment horizontal="center" vertical="center"/>
    </xf>
    <xf numFmtId="0" fontId="12" fillId="11" borderId="4" xfId="0" applyFont="1" applyFill="1" applyBorder="1" applyAlignment="1">
      <alignment horizontal="center" vertical="center"/>
    </xf>
    <xf numFmtId="0" fontId="7" fillId="12" borderId="0" xfId="0" applyFont="1" applyFill="1" applyAlignment="1">
      <alignment horizontal="center" vertical="center"/>
    </xf>
    <xf numFmtId="0" fontId="7" fillId="12" borderId="8" xfId="0" applyFont="1" applyFill="1" applyBorder="1" applyAlignment="1">
      <alignment horizontal="center" vertical="center"/>
    </xf>
    <xf numFmtId="0" fontId="12" fillId="12" borderId="4" xfId="0" applyFont="1" applyFill="1" applyBorder="1" applyAlignment="1">
      <alignment horizontal="center" vertical="center"/>
    </xf>
    <xf numFmtId="0" fontId="7" fillId="9" borderId="0" xfId="0" applyFont="1" applyFill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4" fillId="0" borderId="0" xfId="0" applyFont="1"/>
    <xf numFmtId="0" fontId="11" fillId="14" borderId="5" xfId="0" quotePrefix="1" applyFont="1" applyFill="1" applyBorder="1" applyAlignment="1">
      <alignment horizontal="center" vertical="center"/>
    </xf>
    <xf numFmtId="0" fontId="7" fillId="10" borderId="0" xfId="0" applyFont="1" applyFill="1" applyAlignment="1">
      <alignment horizontal="center" vertical="center"/>
    </xf>
    <xf numFmtId="0" fontId="7" fillId="10" borderId="8" xfId="0" applyFont="1" applyFill="1" applyBorder="1" applyAlignment="1">
      <alignment horizontal="center" vertical="center"/>
    </xf>
    <xf numFmtId="0" fontId="7" fillId="17" borderId="0" xfId="0" applyFont="1" applyFill="1" applyAlignment="1">
      <alignment horizontal="center" vertical="center"/>
    </xf>
    <xf numFmtId="0" fontId="7" fillId="17" borderId="8" xfId="0" applyFont="1" applyFill="1" applyBorder="1" applyAlignment="1">
      <alignment horizontal="center" vertical="center"/>
    </xf>
    <xf numFmtId="0" fontId="12" fillId="17" borderId="4" xfId="0" applyFont="1" applyFill="1" applyBorder="1" applyAlignment="1">
      <alignment horizontal="center" vertical="center"/>
    </xf>
    <xf numFmtId="0" fontId="7" fillId="12" borderId="4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20" fillId="18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2" fillId="16" borderId="5" xfId="0" applyFont="1" applyFill="1" applyBorder="1" applyAlignment="1">
      <alignment horizontal="center" vertical="center"/>
    </xf>
    <xf numFmtId="0" fontId="12" fillId="16" borderId="5" xfId="0" applyFont="1" applyFill="1" applyBorder="1" applyAlignment="1">
      <alignment horizontal="center" vertical="center" wrapText="1"/>
    </xf>
    <xf numFmtId="0" fontId="7" fillId="17" borderId="4" xfId="0" applyFont="1" applyFill="1" applyBorder="1" applyAlignment="1">
      <alignment horizontal="center" vertical="center"/>
    </xf>
    <xf numFmtId="0" fontId="7" fillId="11" borderId="4" xfId="0" applyFont="1" applyFill="1" applyBorder="1" applyAlignment="1">
      <alignment horizontal="center" vertical="center"/>
    </xf>
    <xf numFmtId="0" fontId="0" fillId="0" borderId="19" xfId="0" applyBorder="1"/>
    <xf numFmtId="0" fontId="12" fillId="5" borderId="3" xfId="0" applyFont="1" applyFill="1" applyBorder="1" applyAlignment="1">
      <alignment horizontal="center" vertical="center" wrapText="1"/>
    </xf>
    <xf numFmtId="0" fontId="0" fillId="0" borderId="8" xfId="0" applyBorder="1"/>
    <xf numFmtId="0" fontId="12" fillId="5" borderId="22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0" fontId="12" fillId="5" borderId="23" xfId="0" applyFont="1" applyFill="1" applyBorder="1" applyAlignment="1">
      <alignment horizontal="center" vertical="center" wrapText="1"/>
    </xf>
    <xf numFmtId="0" fontId="11" fillId="14" borderId="1" xfId="0" quotePrefix="1" applyFont="1" applyFill="1" applyBorder="1" applyAlignment="1">
      <alignment horizontal="center" vertical="center"/>
    </xf>
    <xf numFmtId="0" fontId="25" fillId="10" borderId="9" xfId="0" applyFont="1" applyFill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23" borderId="9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14" fontId="17" fillId="0" borderId="10" xfId="0" quotePrefix="1" applyNumberFormat="1" applyFont="1" applyBorder="1" applyAlignment="1">
      <alignment horizontal="center" vertical="center"/>
    </xf>
    <xf numFmtId="0" fontId="25" fillId="6" borderId="9" xfId="0" applyFont="1" applyFill="1" applyBorder="1" applyAlignment="1">
      <alignment horizontal="center" vertical="center"/>
    </xf>
    <xf numFmtId="0" fontId="25" fillId="21" borderId="9" xfId="0" applyFont="1" applyFill="1" applyBorder="1" applyAlignment="1">
      <alignment horizontal="center" vertical="center"/>
    </xf>
    <xf numFmtId="0" fontId="18" fillId="0" borderId="0" xfId="0" applyFont="1"/>
    <xf numFmtId="0" fontId="12" fillId="24" borderId="4" xfId="0" applyFont="1" applyFill="1" applyBorder="1" applyAlignment="1">
      <alignment horizontal="center" vertical="center" wrapText="1"/>
    </xf>
    <xf numFmtId="0" fontId="27" fillId="5" borderId="9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0" fontId="26" fillId="10" borderId="10" xfId="0" applyFont="1" applyFill="1" applyBorder="1" applyAlignment="1">
      <alignment horizontal="center" vertical="center"/>
    </xf>
    <xf numFmtId="0" fontId="26" fillId="23" borderId="10" xfId="0" applyFont="1" applyFill="1" applyBorder="1" applyAlignment="1">
      <alignment horizontal="center" vertical="center"/>
    </xf>
    <xf numFmtId="0" fontId="12" fillId="5" borderId="25" xfId="0" applyFont="1" applyFill="1" applyBorder="1" applyAlignment="1">
      <alignment horizontal="center" vertical="center"/>
    </xf>
    <xf numFmtId="0" fontId="28" fillId="5" borderId="9" xfId="0" applyFont="1" applyFill="1" applyBorder="1" applyAlignment="1">
      <alignment horizontal="center" vertical="center" wrapText="1"/>
    </xf>
    <xf numFmtId="0" fontId="27" fillId="5" borderId="24" xfId="0" applyFont="1" applyFill="1" applyBorder="1" applyAlignment="1">
      <alignment horizontal="center" vertical="center" wrapText="1"/>
    </xf>
    <xf numFmtId="14" fontId="17" fillId="5" borderId="10" xfId="0" quotePrefix="1" applyNumberFormat="1" applyFont="1" applyFill="1" applyBorder="1" applyAlignment="1">
      <alignment horizontal="center" vertical="center"/>
    </xf>
    <xf numFmtId="0" fontId="27" fillId="5" borderId="10" xfId="0" applyFont="1" applyFill="1" applyBorder="1" applyAlignment="1">
      <alignment horizontal="center" vertical="center" wrapText="1"/>
    </xf>
    <xf numFmtId="0" fontId="26" fillId="21" borderId="10" xfId="0" applyFont="1" applyFill="1" applyBorder="1" applyAlignment="1">
      <alignment horizontal="center" vertical="center"/>
    </xf>
    <xf numFmtId="0" fontId="26" fillId="6" borderId="10" xfId="0" applyFont="1" applyFill="1" applyBorder="1" applyAlignment="1">
      <alignment horizontal="center" vertical="center"/>
    </xf>
    <xf numFmtId="0" fontId="31" fillId="5" borderId="0" xfId="0" applyFont="1" applyFill="1" applyAlignment="1">
      <alignment horizontal="center" vertical="center"/>
    </xf>
    <xf numFmtId="0" fontId="32" fillId="5" borderId="5" xfId="0" applyFont="1" applyFill="1" applyBorder="1" applyAlignment="1">
      <alignment horizontal="center" vertical="center" wrapText="1"/>
    </xf>
    <xf numFmtId="0" fontId="11" fillId="7" borderId="6" xfId="0" quotePrefix="1" applyFont="1" applyFill="1" applyBorder="1" applyAlignment="1">
      <alignment vertical="center"/>
    </xf>
    <xf numFmtId="0" fontId="18" fillId="0" borderId="18" xfId="0" applyFont="1" applyBorder="1"/>
    <xf numFmtId="0" fontId="15" fillId="0" borderId="0" xfId="0" applyFont="1" applyAlignment="1">
      <alignment horizontal="center" wrapText="1"/>
    </xf>
    <xf numFmtId="0" fontId="7" fillId="8" borderId="0" xfId="0" applyFont="1" applyFill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/>
    </xf>
    <xf numFmtId="0" fontId="12" fillId="25" borderId="5" xfId="0" applyFont="1" applyFill="1" applyBorder="1" applyAlignment="1">
      <alignment horizontal="center" vertical="center" wrapText="1"/>
    </xf>
    <xf numFmtId="0" fontId="12" fillId="25" borderId="5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/>
    </xf>
    <xf numFmtId="0" fontId="12" fillId="5" borderId="6" xfId="0" quotePrefix="1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/>
    </xf>
    <xf numFmtId="0" fontId="11" fillId="14" borderId="28" xfId="0" quotePrefix="1" applyFont="1" applyFill="1" applyBorder="1" applyAlignment="1">
      <alignment horizontal="center" vertical="center"/>
    </xf>
    <xf numFmtId="0" fontId="12" fillId="24" borderId="29" xfId="0" applyFont="1" applyFill="1" applyBorder="1" applyAlignment="1">
      <alignment horizontal="center" vertical="center" wrapText="1"/>
    </xf>
    <xf numFmtId="0" fontId="12" fillId="24" borderId="29" xfId="0" applyFont="1" applyFill="1" applyBorder="1" applyAlignment="1">
      <alignment horizontal="center" vertical="center"/>
    </xf>
    <xf numFmtId="0" fontId="12" fillId="5" borderId="29" xfId="0" applyFont="1" applyFill="1" applyBorder="1" applyAlignment="1">
      <alignment horizontal="center" vertical="center" wrapText="1"/>
    </xf>
    <xf numFmtId="0" fontId="12" fillId="5" borderId="29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 wrapText="1"/>
    </xf>
    <xf numFmtId="0" fontId="12" fillId="5" borderId="28" xfId="0" applyFont="1" applyFill="1" applyBorder="1" applyAlignment="1">
      <alignment horizontal="center" vertical="center"/>
    </xf>
    <xf numFmtId="0" fontId="12" fillId="5" borderId="30" xfId="0" applyFont="1" applyFill="1" applyBorder="1" applyAlignment="1">
      <alignment horizontal="center" vertical="center"/>
    </xf>
    <xf numFmtId="0" fontId="12" fillId="10" borderId="33" xfId="0" applyFont="1" applyFill="1" applyBorder="1" applyAlignment="1">
      <alignment horizontal="center" vertical="center" wrapText="1"/>
    </xf>
    <xf numFmtId="0" fontId="12" fillId="5" borderId="33" xfId="0" applyFont="1" applyFill="1" applyBorder="1" applyAlignment="1">
      <alignment horizontal="center" vertical="center" wrapText="1"/>
    </xf>
    <xf numFmtId="0" fontId="12" fillId="5" borderId="33" xfId="0" applyFont="1" applyFill="1" applyBorder="1" applyAlignment="1">
      <alignment horizontal="center" vertical="center"/>
    </xf>
    <xf numFmtId="0" fontId="12" fillId="10" borderId="33" xfId="0" applyFont="1" applyFill="1" applyBorder="1" applyAlignment="1">
      <alignment horizontal="center" vertical="center"/>
    </xf>
    <xf numFmtId="0" fontId="12" fillId="5" borderId="33" xfId="0" quotePrefix="1" applyFont="1" applyFill="1" applyBorder="1" applyAlignment="1">
      <alignment horizontal="center" vertical="center" wrapText="1"/>
    </xf>
    <xf numFmtId="0" fontId="12" fillId="25" borderId="33" xfId="0" applyFont="1" applyFill="1" applyBorder="1" applyAlignment="1">
      <alignment horizontal="center" vertical="center" wrapText="1"/>
    </xf>
    <xf numFmtId="0" fontId="12" fillId="25" borderId="3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12" fillId="16" borderId="7" xfId="0" applyFont="1" applyFill="1" applyBorder="1" applyAlignment="1">
      <alignment horizontal="center" vertical="center" wrapText="1"/>
    </xf>
    <xf numFmtId="0" fontId="12" fillId="24" borderId="6" xfId="0" applyFont="1" applyFill="1" applyBorder="1" applyAlignment="1">
      <alignment horizontal="center" vertical="center" wrapText="1"/>
    </xf>
    <xf numFmtId="0" fontId="31" fillId="5" borderId="29" xfId="0" applyFont="1" applyFill="1" applyBorder="1" applyAlignment="1">
      <alignment horizontal="center" vertical="center"/>
    </xf>
    <xf numFmtId="0" fontId="7" fillId="5" borderId="33" xfId="0" applyFont="1" applyFill="1" applyBorder="1" applyAlignment="1">
      <alignment horizontal="center" vertical="center"/>
    </xf>
    <xf numFmtId="0" fontId="32" fillId="5" borderId="7" xfId="0" applyFont="1" applyFill="1" applyBorder="1" applyAlignment="1">
      <alignment horizontal="center" vertical="center" wrapText="1"/>
    </xf>
    <xf numFmtId="0" fontId="11" fillId="4" borderId="27" xfId="0" applyFont="1" applyFill="1" applyBorder="1" applyAlignment="1">
      <alignment horizontal="center" vertical="center" wrapText="1"/>
    </xf>
    <xf numFmtId="0" fontId="11" fillId="14" borderId="35" xfId="0" quotePrefix="1" applyFont="1" applyFill="1" applyBorder="1" applyAlignment="1">
      <alignment horizontal="center" vertical="center"/>
    </xf>
    <xf numFmtId="0" fontId="7" fillId="5" borderId="29" xfId="0" applyFont="1" applyFill="1" applyBorder="1" applyAlignment="1">
      <alignment horizontal="center" vertical="center" wrapText="1"/>
    </xf>
    <xf numFmtId="0" fontId="7" fillId="5" borderId="29" xfId="0" applyFont="1" applyFill="1" applyBorder="1" applyAlignment="1">
      <alignment horizontal="center" vertical="center"/>
    </xf>
    <xf numFmtId="0" fontId="31" fillId="5" borderId="36" xfId="0" applyFont="1" applyFill="1" applyBorder="1" applyAlignment="1">
      <alignment horizontal="center" vertical="center"/>
    </xf>
    <xf numFmtId="0" fontId="32" fillId="5" borderId="28" xfId="0" applyFont="1" applyFill="1" applyBorder="1" applyAlignment="1">
      <alignment horizontal="center" vertical="center" wrapText="1"/>
    </xf>
    <xf numFmtId="0" fontId="11" fillId="4" borderId="37" xfId="0" applyFont="1" applyFill="1" applyBorder="1" applyAlignment="1">
      <alignment horizontal="center" vertical="center" wrapText="1"/>
    </xf>
    <xf numFmtId="0" fontId="12" fillId="5" borderId="38" xfId="0" applyFont="1" applyFill="1" applyBorder="1" applyAlignment="1">
      <alignment horizontal="center" vertical="center"/>
    </xf>
    <xf numFmtId="0" fontId="7" fillId="4" borderId="40" xfId="0" quotePrefix="1" applyFont="1" applyFill="1" applyBorder="1" applyAlignment="1">
      <alignment horizontal="center" vertical="center"/>
    </xf>
    <xf numFmtId="0" fontId="7" fillId="4" borderId="41" xfId="0" applyFont="1" applyFill="1" applyBorder="1" applyAlignment="1">
      <alignment horizontal="center" vertical="center"/>
    </xf>
    <xf numFmtId="0" fontId="7" fillId="4" borderId="33" xfId="0" applyFont="1" applyFill="1" applyBorder="1" applyAlignment="1">
      <alignment horizontal="center" vertical="center"/>
    </xf>
    <xf numFmtId="0" fontId="7" fillId="4" borderId="33" xfId="0" quotePrefix="1" applyFont="1" applyFill="1" applyBorder="1" applyAlignment="1">
      <alignment vertical="center"/>
    </xf>
    <xf numFmtId="0" fontId="7" fillId="4" borderId="40" xfId="0" applyFont="1" applyFill="1" applyBorder="1" applyAlignment="1">
      <alignment horizontal="center" vertical="center"/>
    </xf>
    <xf numFmtId="0" fontId="7" fillId="4" borderId="34" xfId="0" applyFont="1" applyFill="1" applyBorder="1" applyAlignment="1">
      <alignment horizontal="center" vertical="center"/>
    </xf>
    <xf numFmtId="0" fontId="12" fillId="24" borderId="5" xfId="0" applyFont="1" applyFill="1" applyBorder="1" applyAlignment="1">
      <alignment horizontal="center" vertical="center" wrapText="1"/>
    </xf>
    <xf numFmtId="0" fontId="12" fillId="24" borderId="5" xfId="0" applyFont="1" applyFill="1" applyBorder="1" applyAlignment="1">
      <alignment horizontal="center" vertical="center"/>
    </xf>
    <xf numFmtId="0" fontId="31" fillId="5" borderId="6" xfId="0" applyFont="1" applyFill="1" applyBorder="1" applyAlignment="1">
      <alignment horizontal="center" vertical="center"/>
    </xf>
    <xf numFmtId="0" fontId="32" fillId="5" borderId="6" xfId="0" applyFont="1" applyFill="1" applyBorder="1" applyAlignment="1">
      <alignment horizontal="center" vertical="center" wrapText="1"/>
    </xf>
    <xf numFmtId="0" fontId="12" fillId="16" borderId="28" xfId="0" applyFont="1" applyFill="1" applyBorder="1" applyAlignment="1">
      <alignment horizontal="center" vertical="center" wrapText="1"/>
    </xf>
    <xf numFmtId="0" fontId="12" fillId="25" borderId="33" xfId="0" applyFont="1" applyFill="1" applyBorder="1" applyAlignment="1">
      <alignment horizontal="center" vertical="center"/>
    </xf>
    <xf numFmtId="0" fontId="12" fillId="5" borderId="34" xfId="0" applyFont="1" applyFill="1" applyBorder="1" applyAlignment="1">
      <alignment horizontal="center" vertical="center"/>
    </xf>
    <xf numFmtId="0" fontId="32" fillId="5" borderId="30" xfId="0" applyFont="1" applyFill="1" applyBorder="1" applyAlignment="1">
      <alignment horizontal="center" vertical="center" wrapText="1"/>
    </xf>
    <xf numFmtId="0" fontId="12" fillId="19" borderId="29" xfId="0" applyFont="1" applyFill="1" applyBorder="1" applyAlignment="1">
      <alignment horizontal="center" vertical="center" wrapText="1"/>
    </xf>
    <xf numFmtId="0" fontId="12" fillId="19" borderId="29" xfId="0" applyFont="1" applyFill="1" applyBorder="1" applyAlignment="1">
      <alignment horizontal="center" vertical="center"/>
    </xf>
    <xf numFmtId="0" fontId="13" fillId="5" borderId="28" xfId="0" applyFont="1" applyFill="1" applyBorder="1" applyAlignment="1">
      <alignment horizontal="center" vertical="center" wrapText="1"/>
    </xf>
    <xf numFmtId="0" fontId="32" fillId="5" borderId="43" xfId="0" applyFont="1" applyFill="1" applyBorder="1" applyAlignment="1">
      <alignment horizontal="center" vertical="center" wrapText="1"/>
    </xf>
    <xf numFmtId="0" fontId="12" fillId="13" borderId="29" xfId="0" applyFont="1" applyFill="1" applyBorder="1" applyAlignment="1">
      <alignment horizontal="center" vertical="center" wrapText="1"/>
    </xf>
    <xf numFmtId="0" fontId="12" fillId="8" borderId="33" xfId="0" applyFont="1" applyFill="1" applyBorder="1" applyAlignment="1">
      <alignment horizontal="center" vertical="center" wrapText="1"/>
    </xf>
    <xf numFmtId="0" fontId="29" fillId="20" borderId="5" xfId="0" applyFont="1" applyFill="1" applyBorder="1" applyAlignment="1">
      <alignment horizontal="center" wrapText="1"/>
    </xf>
    <xf numFmtId="0" fontId="13" fillId="5" borderId="29" xfId="0" applyFont="1" applyFill="1" applyBorder="1" applyAlignment="1">
      <alignment horizontal="center" vertical="center"/>
    </xf>
    <xf numFmtId="0" fontId="13" fillId="5" borderId="29" xfId="0" applyFont="1" applyFill="1" applyBorder="1" applyAlignment="1">
      <alignment horizontal="center" vertical="center" wrapText="1"/>
    </xf>
    <xf numFmtId="0" fontId="12" fillId="5" borderId="44" xfId="0" applyFont="1" applyFill="1" applyBorder="1" applyAlignment="1">
      <alignment horizontal="center" vertical="center"/>
    </xf>
    <xf numFmtId="0" fontId="7" fillId="5" borderId="30" xfId="0" applyFont="1" applyFill="1" applyBorder="1" applyAlignment="1">
      <alignment horizontal="center" vertical="center"/>
    </xf>
    <xf numFmtId="0" fontId="12" fillId="5" borderId="42" xfId="0" applyFont="1" applyFill="1" applyBorder="1" applyAlignment="1">
      <alignment horizontal="center" vertical="center"/>
    </xf>
    <xf numFmtId="0" fontId="12" fillId="5" borderId="35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 wrapText="1"/>
    </xf>
    <xf numFmtId="0" fontId="0" fillId="0" borderId="6" xfId="0" applyBorder="1"/>
    <xf numFmtId="0" fontId="11" fillId="6" borderId="7" xfId="0" applyFont="1" applyFill="1" applyBorder="1" applyAlignment="1">
      <alignment horizontal="center" vertical="center" wrapText="1"/>
    </xf>
    <xf numFmtId="0" fontId="11" fillId="4" borderId="45" xfId="0" applyFont="1" applyFill="1" applyBorder="1" applyAlignment="1">
      <alignment horizontal="center" vertical="center" wrapText="1"/>
    </xf>
    <xf numFmtId="0" fontId="12" fillId="5" borderId="46" xfId="0" applyFont="1" applyFill="1" applyBorder="1" applyAlignment="1">
      <alignment horizontal="center" vertical="center" wrapText="1"/>
    </xf>
    <xf numFmtId="0" fontId="12" fillId="5" borderId="46" xfId="0" applyFont="1" applyFill="1" applyBorder="1" applyAlignment="1">
      <alignment horizontal="center" vertical="center"/>
    </xf>
    <xf numFmtId="0" fontId="12" fillId="5" borderId="47" xfId="0" applyFont="1" applyFill="1" applyBorder="1" applyAlignment="1">
      <alignment horizontal="center" vertical="center" wrapText="1"/>
    </xf>
    <xf numFmtId="0" fontId="12" fillId="5" borderId="48" xfId="0" applyFont="1" applyFill="1" applyBorder="1" applyAlignment="1">
      <alignment horizontal="center" vertical="center"/>
    </xf>
    <xf numFmtId="0" fontId="31" fillId="5" borderId="46" xfId="0" applyFont="1" applyFill="1" applyBorder="1" applyAlignment="1">
      <alignment horizontal="center" vertical="center"/>
    </xf>
    <xf numFmtId="0" fontId="32" fillId="5" borderId="49" xfId="0" applyFont="1" applyFill="1" applyBorder="1" applyAlignment="1">
      <alignment horizontal="center" vertical="center" wrapText="1"/>
    </xf>
    <xf numFmtId="0" fontId="12" fillId="5" borderId="51" xfId="0" applyFont="1" applyFill="1" applyBorder="1" applyAlignment="1">
      <alignment horizontal="center" vertical="center"/>
    </xf>
    <xf numFmtId="0" fontId="32" fillId="5" borderId="52" xfId="0" applyFont="1" applyFill="1" applyBorder="1" applyAlignment="1">
      <alignment horizontal="center" vertical="center" wrapText="1"/>
    </xf>
    <xf numFmtId="0" fontId="12" fillId="5" borderId="50" xfId="0" applyFont="1" applyFill="1" applyBorder="1" applyAlignment="1">
      <alignment horizontal="center" vertical="center"/>
    </xf>
    <xf numFmtId="0" fontId="32" fillId="5" borderId="5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7" fillId="4" borderId="53" xfId="0" quotePrefix="1" applyFont="1" applyFill="1" applyBorder="1" applyAlignment="1">
      <alignment horizontal="center" vertical="center"/>
    </xf>
    <xf numFmtId="0" fontId="12" fillId="5" borderId="25" xfId="0" applyFont="1" applyFill="1" applyBorder="1" applyAlignment="1">
      <alignment horizontal="center" vertical="center" wrapText="1"/>
    </xf>
    <xf numFmtId="0" fontId="12" fillId="5" borderId="42" xfId="0" applyFont="1" applyFill="1" applyBorder="1" applyAlignment="1">
      <alignment horizontal="center" vertical="center" wrapText="1"/>
    </xf>
    <xf numFmtId="0" fontId="7" fillId="5" borderId="25" xfId="0" applyFont="1" applyFill="1" applyBorder="1" applyAlignment="1">
      <alignment horizontal="center" vertical="center"/>
    </xf>
    <xf numFmtId="0" fontId="29" fillId="20" borderId="19" xfId="0" applyFont="1" applyFill="1" applyBorder="1" applyAlignment="1">
      <alignment horizontal="center"/>
    </xf>
    <xf numFmtId="0" fontId="13" fillId="5" borderId="35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2" fillId="5" borderId="35" xfId="0" applyFont="1" applyFill="1" applyBorder="1" applyAlignment="1">
      <alignment horizontal="center" vertical="center" wrapText="1"/>
    </xf>
    <xf numFmtId="0" fontId="12" fillId="5" borderId="54" xfId="0" applyFont="1" applyFill="1" applyBorder="1" applyAlignment="1">
      <alignment horizontal="center" vertical="center" wrapText="1"/>
    </xf>
    <xf numFmtId="0" fontId="12" fillId="5" borderId="40" xfId="0" applyFont="1" applyFill="1" applyBorder="1" applyAlignment="1">
      <alignment horizontal="center" vertical="center" wrapText="1"/>
    </xf>
    <xf numFmtId="0" fontId="31" fillId="5" borderId="3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12" fillId="25" borderId="40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/>
    </xf>
    <xf numFmtId="0" fontId="13" fillId="5" borderId="54" xfId="0" applyFont="1" applyFill="1" applyBorder="1" applyAlignment="1">
      <alignment horizontal="center" vertical="center" wrapText="1"/>
    </xf>
    <xf numFmtId="0" fontId="11" fillId="6" borderId="27" xfId="0" applyFont="1" applyFill="1" applyBorder="1" applyAlignment="1">
      <alignment horizontal="center" vertical="center"/>
    </xf>
    <xf numFmtId="0" fontId="11" fillId="6" borderId="27" xfId="0" applyFont="1" applyFill="1" applyBorder="1" applyAlignment="1">
      <alignment horizontal="center" vertical="center" wrapText="1"/>
    </xf>
    <xf numFmtId="0" fontId="11" fillId="6" borderId="37" xfId="0" applyFont="1" applyFill="1" applyBorder="1" applyAlignment="1">
      <alignment horizontal="center" vertical="center" wrapText="1"/>
    </xf>
    <xf numFmtId="0" fontId="11" fillId="7" borderId="51" xfId="0" quotePrefix="1" applyFont="1" applyFill="1" applyBorder="1" applyAlignment="1">
      <alignment vertical="center"/>
    </xf>
    <xf numFmtId="0" fontId="11" fillId="7" borderId="50" xfId="0" quotePrefix="1" applyFont="1" applyFill="1" applyBorder="1" applyAlignment="1">
      <alignment horizontal="center" vertical="center"/>
    </xf>
    <xf numFmtId="0" fontId="11" fillId="6" borderId="45" xfId="0" applyFont="1" applyFill="1" applyBorder="1" applyAlignment="1">
      <alignment horizontal="center" vertical="center" wrapText="1"/>
    </xf>
    <xf numFmtId="0" fontId="12" fillId="16" borderId="29" xfId="0" applyFont="1" applyFill="1" applyBorder="1" applyAlignment="1">
      <alignment horizontal="center" vertical="center" wrapText="1"/>
    </xf>
    <xf numFmtId="0" fontId="12" fillId="10" borderId="32" xfId="0" applyFont="1" applyFill="1" applyBorder="1" applyAlignment="1">
      <alignment horizontal="center" vertical="center" wrapText="1"/>
    </xf>
    <xf numFmtId="0" fontId="12" fillId="19" borderId="33" xfId="0" applyFont="1" applyFill="1" applyBorder="1" applyAlignment="1">
      <alignment horizontal="center" vertical="center" wrapText="1"/>
    </xf>
    <xf numFmtId="0" fontId="12" fillId="19" borderId="33" xfId="0" applyFont="1" applyFill="1" applyBorder="1" applyAlignment="1">
      <alignment horizontal="center" vertical="center"/>
    </xf>
    <xf numFmtId="0" fontId="12" fillId="8" borderId="29" xfId="0" applyFont="1" applyFill="1" applyBorder="1" applyAlignment="1">
      <alignment horizontal="center" vertical="center" wrapText="1"/>
    </xf>
    <xf numFmtId="0" fontId="12" fillId="10" borderId="32" xfId="0" applyFont="1" applyFill="1" applyBorder="1" applyAlignment="1">
      <alignment horizontal="center" vertical="center"/>
    </xf>
    <xf numFmtId="0" fontId="12" fillId="24" borderId="28" xfId="0" applyFont="1" applyFill="1" applyBorder="1" applyAlignment="1">
      <alignment horizontal="center" vertical="center"/>
    </xf>
    <xf numFmtId="0" fontId="12" fillId="5" borderId="32" xfId="0" applyFont="1" applyFill="1" applyBorder="1" applyAlignment="1">
      <alignment horizontal="center" vertical="center" wrapText="1"/>
    </xf>
    <xf numFmtId="0" fontId="12" fillId="8" borderId="28" xfId="0" applyFont="1" applyFill="1" applyBorder="1" applyAlignment="1">
      <alignment horizontal="center" vertical="center" wrapText="1"/>
    </xf>
    <xf numFmtId="0" fontId="12" fillId="13" borderId="6" xfId="0" applyFont="1" applyFill="1" applyBorder="1" applyAlignment="1">
      <alignment horizontal="center" vertical="center" wrapText="1"/>
    </xf>
    <xf numFmtId="0" fontId="12" fillId="16" borderId="33" xfId="0" applyFont="1" applyFill="1" applyBorder="1" applyAlignment="1">
      <alignment horizontal="center" vertical="center" wrapText="1"/>
    </xf>
    <xf numFmtId="0" fontId="11" fillId="7" borderId="35" xfId="0" quotePrefix="1" applyFont="1" applyFill="1" applyBorder="1" applyAlignment="1">
      <alignment horizontal="center" vertical="center"/>
    </xf>
    <xf numFmtId="0" fontId="12" fillId="8" borderId="5" xfId="0" applyFont="1" applyFill="1" applyBorder="1" applyAlignment="1">
      <alignment horizontal="center" vertical="center" wrapText="1"/>
    </xf>
    <xf numFmtId="0" fontId="12" fillId="5" borderId="32" xfId="0" applyFont="1" applyFill="1" applyBorder="1" applyAlignment="1">
      <alignment horizontal="center" vertical="center"/>
    </xf>
    <xf numFmtId="0" fontId="12" fillId="24" borderId="28" xfId="0" applyFont="1" applyFill="1" applyBorder="1" applyAlignment="1">
      <alignment horizontal="center" vertical="center" wrapText="1"/>
    </xf>
    <xf numFmtId="0" fontId="12" fillId="13" borderId="29" xfId="0" applyFont="1" applyFill="1" applyBorder="1" applyAlignment="1">
      <alignment horizontal="center" vertical="center"/>
    </xf>
    <xf numFmtId="0" fontId="12" fillId="13" borderId="33" xfId="0" applyFont="1" applyFill="1" applyBorder="1" applyAlignment="1">
      <alignment horizontal="center" vertical="center"/>
    </xf>
    <xf numFmtId="0" fontId="12" fillId="13" borderId="5" xfId="0" applyFont="1" applyFill="1" applyBorder="1" applyAlignment="1">
      <alignment horizontal="center" vertical="center" wrapText="1"/>
    </xf>
    <xf numFmtId="0" fontId="12" fillId="13" borderId="5" xfId="0" applyFont="1" applyFill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12" fillId="8" borderId="7" xfId="0" applyFont="1" applyFill="1" applyBorder="1" applyAlignment="1">
      <alignment horizontal="center" vertical="center" wrapText="1"/>
    </xf>
    <xf numFmtId="0" fontId="12" fillId="16" borderId="32" xfId="0" applyFont="1" applyFill="1" applyBorder="1" applyAlignment="1">
      <alignment horizontal="center" vertical="center" wrapText="1"/>
    </xf>
    <xf numFmtId="0" fontId="12" fillId="16" borderId="6" xfId="0" applyFont="1" applyFill="1" applyBorder="1" applyAlignment="1">
      <alignment horizontal="center" vertical="center" wrapText="1"/>
    </xf>
    <xf numFmtId="16" fontId="28" fillId="5" borderId="10" xfId="0" applyNumberFormat="1" applyFont="1" applyFill="1" applyBorder="1" applyAlignment="1">
      <alignment horizontal="center" vertical="center" wrapText="1"/>
    </xf>
    <xf numFmtId="0" fontId="12" fillId="24" borderId="7" xfId="0" applyFont="1" applyFill="1" applyBorder="1" applyAlignment="1">
      <alignment horizontal="center" vertical="center" wrapText="1"/>
    </xf>
    <xf numFmtId="0" fontId="12" fillId="24" borderId="33" xfId="0" applyFont="1" applyFill="1" applyBorder="1" applyAlignment="1">
      <alignment horizontal="center" vertical="center"/>
    </xf>
    <xf numFmtId="0" fontId="12" fillId="24" borderId="33" xfId="0" applyFont="1" applyFill="1" applyBorder="1" applyAlignment="1">
      <alignment horizontal="center" vertical="center" wrapText="1"/>
    </xf>
    <xf numFmtId="0" fontId="12" fillId="25" borderId="7" xfId="0" applyFont="1" applyFill="1" applyBorder="1" applyAlignment="1">
      <alignment horizontal="center" vertical="center" wrapText="1"/>
    </xf>
    <xf numFmtId="0" fontId="12" fillId="25" borderId="29" xfId="0" applyFont="1" applyFill="1" applyBorder="1" applyAlignment="1">
      <alignment horizontal="center" vertical="center"/>
    </xf>
    <xf numFmtId="0" fontId="12" fillId="5" borderId="30" xfId="0" applyFont="1" applyFill="1" applyBorder="1" applyAlignment="1">
      <alignment horizontal="center" vertical="center" wrapText="1"/>
    </xf>
    <xf numFmtId="0" fontId="12" fillId="25" borderId="42" xfId="0" applyFont="1" applyFill="1" applyBorder="1" applyAlignment="1">
      <alignment horizontal="center" vertical="center"/>
    </xf>
    <xf numFmtId="0" fontId="12" fillId="10" borderId="29" xfId="0" applyFont="1" applyFill="1" applyBorder="1" applyAlignment="1">
      <alignment horizontal="center" vertical="center" wrapText="1"/>
    </xf>
    <xf numFmtId="0" fontId="12" fillId="10" borderId="7" xfId="0" applyFont="1" applyFill="1" applyBorder="1" applyAlignment="1">
      <alignment horizontal="center" vertical="center" wrapText="1"/>
    </xf>
    <xf numFmtId="0" fontId="0" fillId="0" borderId="46" xfId="0" applyBorder="1"/>
    <xf numFmtId="0" fontId="12" fillId="13" borderId="7" xfId="0" applyFont="1" applyFill="1" applyBorder="1" applyAlignment="1">
      <alignment horizontal="center" vertical="center" wrapText="1"/>
    </xf>
    <xf numFmtId="0" fontId="7" fillId="4" borderId="23" xfId="0" quotePrefix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2" fillId="24" borderId="7" xfId="0" applyFont="1" applyFill="1" applyBorder="1" applyAlignment="1">
      <alignment horizontal="center" vertical="center"/>
    </xf>
    <xf numFmtId="0" fontId="11" fillId="14" borderId="7" xfId="0" quotePrefix="1" applyFont="1" applyFill="1" applyBorder="1" applyAlignment="1">
      <alignment vertical="center"/>
    </xf>
    <xf numFmtId="0" fontId="0" fillId="0" borderId="36" xfId="0" applyBorder="1"/>
    <xf numFmtId="0" fontId="25" fillId="5" borderId="9" xfId="0" applyFont="1" applyFill="1" applyBorder="1" applyAlignment="1">
      <alignment horizontal="center" vertical="center"/>
    </xf>
    <xf numFmtId="0" fontId="12" fillId="10" borderId="29" xfId="0" applyFont="1" applyFill="1" applyBorder="1" applyAlignment="1">
      <alignment horizontal="center" vertical="center"/>
    </xf>
    <xf numFmtId="0" fontId="12" fillId="19" borderId="6" xfId="0" applyFont="1" applyFill="1" applyBorder="1" applyAlignment="1">
      <alignment horizontal="center" vertical="center" wrapText="1"/>
    </xf>
    <xf numFmtId="0" fontId="12" fillId="26" borderId="7" xfId="0" applyFont="1" applyFill="1" applyBorder="1" applyAlignment="1">
      <alignment horizontal="center" vertical="center" wrapText="1"/>
    </xf>
    <xf numFmtId="0" fontId="28" fillId="5" borderId="9" xfId="0" quotePrefix="1" applyFont="1" applyFill="1" applyBorder="1" applyAlignment="1">
      <alignment horizontal="center" vertical="center" wrapText="1"/>
    </xf>
    <xf numFmtId="0" fontId="12" fillId="10" borderId="7" xfId="0" applyFont="1" applyFill="1" applyBorder="1" applyAlignment="1">
      <alignment horizontal="center" vertical="center"/>
    </xf>
    <xf numFmtId="0" fontId="12" fillId="19" borderId="6" xfId="0" applyFont="1" applyFill="1" applyBorder="1" applyAlignment="1">
      <alignment horizontal="center" vertical="center"/>
    </xf>
    <xf numFmtId="0" fontId="12" fillId="25" borderId="50" xfId="0" applyFont="1" applyFill="1" applyBorder="1" applyAlignment="1">
      <alignment horizontal="center" vertical="center"/>
    </xf>
    <xf numFmtId="0" fontId="12" fillId="25" borderId="32" xfId="0" applyFont="1" applyFill="1" applyBorder="1" applyAlignment="1">
      <alignment horizontal="center" vertical="center" wrapText="1"/>
    </xf>
    <xf numFmtId="0" fontId="12" fillId="25" borderId="29" xfId="0" applyFont="1" applyFill="1" applyBorder="1" applyAlignment="1">
      <alignment horizontal="center" vertical="center" wrapText="1"/>
    </xf>
    <xf numFmtId="0" fontId="12" fillId="5" borderId="43" xfId="0" applyFont="1" applyFill="1" applyBorder="1" applyAlignment="1">
      <alignment horizontal="center" vertical="center"/>
    </xf>
    <xf numFmtId="0" fontId="12" fillId="19" borderId="32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2" fillId="5" borderId="7" xfId="0" quotePrefix="1" applyFont="1" applyFill="1" applyBorder="1" applyAlignment="1">
      <alignment horizontal="center" vertical="center" wrapText="1"/>
    </xf>
    <xf numFmtId="0" fontId="0" fillId="0" borderId="57" xfId="0" applyBorder="1"/>
    <xf numFmtId="0" fontId="28" fillId="5" borderId="15" xfId="0" applyFont="1" applyFill="1" applyBorder="1" applyAlignment="1">
      <alignment horizontal="center" vertical="center" wrapText="1"/>
    </xf>
    <xf numFmtId="0" fontId="26" fillId="21" borderId="10" xfId="0" applyFont="1" applyFill="1" applyBorder="1" applyAlignment="1">
      <alignment horizontal="center" vertical="center" wrapText="1"/>
    </xf>
    <xf numFmtId="14" fontId="17" fillId="0" borderId="10" xfId="0" quotePrefix="1" applyNumberFormat="1" applyFont="1" applyBorder="1" applyAlignment="1">
      <alignment horizontal="center" vertical="center" wrapText="1"/>
    </xf>
    <xf numFmtId="0" fontId="27" fillId="9" borderId="24" xfId="0" applyFont="1" applyFill="1" applyBorder="1" applyAlignment="1">
      <alignment horizontal="center" vertical="center" wrapText="1"/>
    </xf>
    <xf numFmtId="0" fontId="28" fillId="9" borderId="9" xfId="0" applyFont="1" applyFill="1" applyBorder="1" applyAlignment="1">
      <alignment horizontal="center" vertical="center" wrapText="1"/>
    </xf>
    <xf numFmtId="0" fontId="12" fillId="10" borderId="32" xfId="0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24" borderId="32" xfId="0" applyFont="1" applyFill="1" applyBorder="1" applyAlignment="1">
      <alignment horizontal="center" vertical="center"/>
    </xf>
    <xf numFmtId="0" fontId="35" fillId="5" borderId="9" xfId="0" applyFont="1" applyFill="1" applyBorder="1" applyAlignment="1">
      <alignment horizontal="center" vertical="center" wrapText="1"/>
    </xf>
    <xf numFmtId="16" fontId="28" fillId="9" borderId="10" xfId="0" applyNumberFormat="1" applyFont="1" applyFill="1" applyBorder="1" applyAlignment="1">
      <alignment horizontal="center" vertical="center" wrapText="1"/>
    </xf>
    <xf numFmtId="0" fontId="28" fillId="9" borderId="15" xfId="0" applyFont="1" applyFill="1" applyBorder="1" applyAlignment="1">
      <alignment horizontal="center" vertical="center" wrapText="1"/>
    </xf>
    <xf numFmtId="0" fontId="7" fillId="5" borderId="40" xfId="0" applyFont="1" applyFill="1" applyBorder="1" applyAlignment="1">
      <alignment horizontal="center" vertical="center"/>
    </xf>
    <xf numFmtId="0" fontId="12" fillId="25" borderId="32" xfId="0" applyFont="1" applyFill="1" applyBorder="1" applyAlignment="1">
      <alignment horizontal="center" vertical="center"/>
    </xf>
    <xf numFmtId="0" fontId="12" fillId="25" borderId="22" xfId="0" applyFont="1" applyFill="1" applyBorder="1" applyAlignment="1">
      <alignment horizontal="center" vertical="center"/>
    </xf>
    <xf numFmtId="0" fontId="12" fillId="26" borderId="5" xfId="0" applyFont="1" applyFill="1" applyBorder="1" applyAlignment="1">
      <alignment horizontal="center" vertical="center"/>
    </xf>
    <xf numFmtId="0" fontId="28" fillId="5" borderId="10" xfId="0" applyFont="1" applyFill="1" applyBorder="1" applyAlignment="1">
      <alignment horizontal="center" vertical="center" wrapText="1"/>
    </xf>
    <xf numFmtId="14" fontId="17" fillId="0" borderId="21" xfId="0" quotePrefix="1" applyNumberFormat="1" applyFont="1" applyBorder="1" applyAlignment="1">
      <alignment horizontal="center" vertical="center"/>
    </xf>
    <xf numFmtId="0" fontId="26" fillId="21" borderId="21" xfId="0" applyFont="1" applyFill="1" applyBorder="1" applyAlignment="1">
      <alignment horizontal="center" vertical="center"/>
    </xf>
    <xf numFmtId="0" fontId="27" fillId="26" borderId="11" xfId="0" applyFont="1" applyFill="1" applyBorder="1" applyAlignment="1">
      <alignment horizontal="center" vertical="center" wrapText="1"/>
    </xf>
    <xf numFmtId="0" fontId="12" fillId="16" borderId="33" xfId="0" applyFont="1" applyFill="1" applyBorder="1" applyAlignment="1">
      <alignment horizontal="center" vertical="center"/>
    </xf>
    <xf numFmtId="0" fontId="18" fillId="5" borderId="0" xfId="0" applyFont="1" applyFill="1"/>
    <xf numFmtId="0" fontId="26" fillId="6" borderId="9" xfId="0" applyFont="1" applyFill="1" applyBorder="1" applyAlignment="1">
      <alignment horizontal="center" vertical="center"/>
    </xf>
    <xf numFmtId="14" fontId="17" fillId="0" borderId="9" xfId="0" quotePrefix="1" applyNumberFormat="1" applyFont="1" applyBorder="1" applyAlignment="1">
      <alignment horizontal="center" vertical="center"/>
    </xf>
    <xf numFmtId="0" fontId="27" fillId="5" borderId="12" xfId="0" applyFont="1" applyFill="1" applyBorder="1" applyAlignment="1">
      <alignment vertical="center" wrapText="1"/>
    </xf>
    <xf numFmtId="0" fontId="27" fillId="5" borderId="13" xfId="0" applyFont="1" applyFill="1" applyBorder="1" applyAlignment="1">
      <alignment vertical="center" wrapText="1"/>
    </xf>
    <xf numFmtId="0" fontId="27" fillId="5" borderId="14" xfId="0" applyFont="1" applyFill="1" applyBorder="1" applyAlignment="1">
      <alignment vertical="center" wrapText="1"/>
    </xf>
    <xf numFmtId="0" fontId="26" fillId="21" borderId="9" xfId="0" applyFont="1" applyFill="1" applyBorder="1" applyAlignment="1">
      <alignment horizontal="center" vertical="center"/>
    </xf>
    <xf numFmtId="0" fontId="27" fillId="9" borderId="15" xfId="0" applyFont="1" applyFill="1" applyBorder="1" applyAlignment="1">
      <alignment horizontal="center" vertical="center" wrapText="1"/>
    </xf>
    <xf numFmtId="0" fontId="27" fillId="9" borderId="16" xfId="0" applyFont="1" applyFill="1" applyBorder="1" applyAlignment="1">
      <alignment horizontal="center" vertical="center" wrapText="1"/>
    </xf>
    <xf numFmtId="16" fontId="28" fillId="9" borderId="11" xfId="0" applyNumberFormat="1" applyFont="1" applyFill="1" applyBorder="1" applyAlignment="1">
      <alignment horizontal="center" vertical="center" wrapText="1"/>
    </xf>
    <xf numFmtId="0" fontId="28" fillId="9" borderId="17" xfId="0" applyFont="1" applyFill="1" applyBorder="1" applyAlignment="1">
      <alignment horizontal="center" vertical="center" wrapText="1"/>
    </xf>
    <xf numFmtId="0" fontId="12" fillId="25" borderId="59" xfId="0" applyFont="1" applyFill="1" applyBorder="1" applyAlignment="1">
      <alignment horizontal="center" vertical="center"/>
    </xf>
    <xf numFmtId="0" fontId="12" fillId="19" borderId="7" xfId="0" applyFont="1" applyFill="1" applyBorder="1" applyAlignment="1">
      <alignment horizontal="center" vertical="center" wrapText="1"/>
    </xf>
    <xf numFmtId="0" fontId="12" fillId="8" borderId="5" xfId="0" applyFont="1" applyFill="1" applyBorder="1" applyAlignment="1">
      <alignment horizontal="center" vertical="center"/>
    </xf>
    <xf numFmtId="0" fontId="12" fillId="24" borderId="6" xfId="0" applyFont="1" applyFill="1" applyBorder="1" applyAlignment="1">
      <alignment horizontal="center" vertical="center"/>
    </xf>
    <xf numFmtId="0" fontId="12" fillId="25" borderId="30" xfId="0" applyFont="1" applyFill="1" applyBorder="1" applyAlignment="1">
      <alignment horizontal="center" vertical="center"/>
    </xf>
    <xf numFmtId="0" fontId="12" fillId="5" borderId="5" xfId="0" quotePrefix="1" applyFont="1" applyFill="1" applyBorder="1" applyAlignment="1">
      <alignment horizontal="center" vertical="center" wrapText="1"/>
    </xf>
    <xf numFmtId="0" fontId="37" fillId="0" borderId="0" xfId="0" applyFont="1"/>
    <xf numFmtId="0" fontId="12" fillId="8" borderId="7" xfId="0" applyFont="1" applyFill="1" applyBorder="1" applyAlignment="1">
      <alignment horizontal="center" vertical="center"/>
    </xf>
    <xf numFmtId="0" fontId="12" fillId="8" borderId="6" xfId="0" applyFont="1" applyFill="1" applyBorder="1" applyAlignment="1">
      <alignment horizontal="center" vertical="center" wrapText="1"/>
    </xf>
    <xf numFmtId="0" fontId="12" fillId="5" borderId="29" xfId="0" quotePrefix="1" applyFont="1" applyFill="1" applyBorder="1" applyAlignment="1">
      <alignment horizontal="center" vertical="center" wrapText="1"/>
    </xf>
    <xf numFmtId="0" fontId="12" fillId="13" borderId="33" xfId="0" applyFont="1" applyFill="1" applyBorder="1" applyAlignment="1">
      <alignment horizontal="center" vertical="center" wrapText="1"/>
    </xf>
    <xf numFmtId="0" fontId="7" fillId="5" borderId="5" xfId="0" quotePrefix="1" applyFont="1" applyFill="1" applyBorder="1" applyAlignment="1">
      <alignment horizontal="center" vertical="center"/>
    </xf>
    <xf numFmtId="0" fontId="12" fillId="5" borderId="4" xfId="0" quotePrefix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2" fillId="19" borderId="28" xfId="0" applyFont="1" applyFill="1" applyBorder="1" applyAlignment="1">
      <alignment horizontal="center" vertical="center"/>
    </xf>
    <xf numFmtId="0" fontId="12" fillId="8" borderId="33" xfId="0" applyFont="1" applyFill="1" applyBorder="1" applyAlignment="1">
      <alignment horizontal="center" vertical="center"/>
    </xf>
    <xf numFmtId="0" fontId="12" fillId="26" borderId="29" xfId="0" applyFont="1" applyFill="1" applyBorder="1" applyAlignment="1">
      <alignment horizontal="center" vertical="center" wrapText="1"/>
    </xf>
    <xf numFmtId="0" fontId="12" fillId="26" borderId="29" xfId="0" applyFont="1" applyFill="1" applyBorder="1" applyAlignment="1">
      <alignment horizontal="center" vertical="center"/>
    </xf>
    <xf numFmtId="0" fontId="12" fillId="13" borderId="6" xfId="0" applyFont="1" applyFill="1" applyBorder="1" applyAlignment="1">
      <alignment horizontal="center" vertical="center"/>
    </xf>
    <xf numFmtId="0" fontId="12" fillId="26" borderId="33" xfId="0" applyFont="1" applyFill="1" applyBorder="1" applyAlignment="1">
      <alignment horizontal="center" vertical="center" wrapText="1"/>
    </xf>
    <xf numFmtId="0" fontId="12" fillId="26" borderId="6" xfId="0" applyFont="1" applyFill="1" applyBorder="1" applyAlignment="1">
      <alignment horizontal="center" vertical="center"/>
    </xf>
    <xf numFmtId="0" fontId="12" fillId="19" borderId="5" xfId="0" applyFont="1" applyFill="1" applyBorder="1" applyAlignment="1">
      <alignment horizontal="center" vertical="center"/>
    </xf>
    <xf numFmtId="0" fontId="12" fillId="19" borderId="5" xfId="0" applyFont="1" applyFill="1" applyBorder="1" applyAlignment="1">
      <alignment horizontal="center" vertical="center" wrapText="1"/>
    </xf>
    <xf numFmtId="0" fontId="12" fillId="25" borderId="28" xfId="0" applyFont="1" applyFill="1" applyBorder="1" applyAlignment="1">
      <alignment horizontal="center" vertical="center" wrapText="1"/>
    </xf>
    <xf numFmtId="0" fontId="12" fillId="24" borderId="32" xfId="0" applyFont="1" applyFill="1" applyBorder="1" applyAlignment="1">
      <alignment horizontal="center" vertical="center" wrapText="1"/>
    </xf>
    <xf numFmtId="0" fontId="12" fillId="19" borderId="34" xfId="0" applyFont="1" applyFill="1" applyBorder="1" applyAlignment="1">
      <alignment horizontal="center" vertical="center"/>
    </xf>
    <xf numFmtId="0" fontId="12" fillId="19" borderId="32" xfId="0" applyFont="1" applyFill="1" applyBorder="1" applyAlignment="1">
      <alignment horizontal="center" vertical="center" wrapText="1"/>
    </xf>
    <xf numFmtId="0" fontId="12" fillId="19" borderId="7" xfId="0" applyFont="1" applyFill="1" applyBorder="1" applyAlignment="1">
      <alignment horizontal="center" vertical="center"/>
    </xf>
    <xf numFmtId="0" fontId="12" fillId="8" borderId="32" xfId="0" applyFont="1" applyFill="1" applyBorder="1" applyAlignment="1">
      <alignment horizontal="center" vertical="center" wrapText="1"/>
    </xf>
    <xf numFmtId="0" fontId="12" fillId="5" borderId="28" xfId="0" quotePrefix="1" applyFont="1" applyFill="1" applyBorder="1" applyAlignment="1">
      <alignment horizontal="center" vertical="center" wrapText="1"/>
    </xf>
    <xf numFmtId="0" fontId="12" fillId="10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15" borderId="2" xfId="0" applyFont="1" applyFill="1" applyBorder="1" applyAlignment="1">
      <alignment horizontal="center" vertical="center" wrapText="1"/>
    </xf>
    <xf numFmtId="0" fontId="4" fillId="15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7" fillId="4" borderId="1" xfId="0" quotePrefix="1" applyFont="1" applyFill="1" applyBorder="1" applyAlignment="1">
      <alignment horizontal="center" vertical="center"/>
    </xf>
    <xf numFmtId="0" fontId="7" fillId="4" borderId="3" xfId="0" quotePrefix="1" applyFont="1" applyFill="1" applyBorder="1" applyAlignment="1">
      <alignment horizontal="center" vertical="center"/>
    </xf>
    <xf numFmtId="0" fontId="7" fillId="4" borderId="22" xfId="0" quotePrefix="1" applyFont="1" applyFill="1" applyBorder="1" applyAlignment="1">
      <alignment horizontal="center" vertical="center"/>
    </xf>
    <xf numFmtId="0" fontId="7" fillId="4" borderId="23" xfId="0" quotePrefix="1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14" borderId="7" xfId="0" quotePrefix="1" applyFont="1" applyFill="1" applyBorder="1" applyAlignment="1">
      <alignment horizontal="center" vertical="center"/>
    </xf>
    <xf numFmtId="0" fontId="11" fillId="6" borderId="27" xfId="0" applyFont="1" applyFill="1" applyBorder="1" applyAlignment="1">
      <alignment horizontal="center" vertical="center"/>
    </xf>
    <xf numFmtId="0" fontId="11" fillId="6" borderId="55" xfId="0" applyFont="1" applyFill="1" applyBorder="1" applyAlignment="1">
      <alignment horizontal="center" vertical="center"/>
    </xf>
    <xf numFmtId="0" fontId="11" fillId="7" borderId="7" xfId="0" quotePrefix="1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/>
    </xf>
    <xf numFmtId="0" fontId="11" fillId="4" borderId="31" xfId="0" applyFont="1" applyFill="1" applyBorder="1" applyAlignment="1">
      <alignment horizontal="center" vertical="center"/>
    </xf>
    <xf numFmtId="0" fontId="11" fillId="14" borderId="32" xfId="0" quotePrefix="1" applyFont="1" applyFill="1" applyBorder="1" applyAlignment="1">
      <alignment horizontal="center" vertical="center"/>
    </xf>
    <xf numFmtId="0" fontId="11" fillId="6" borderId="31" xfId="0" applyFont="1" applyFill="1" applyBorder="1" applyAlignment="1">
      <alignment horizontal="center" vertical="center"/>
    </xf>
    <xf numFmtId="0" fontId="11" fillId="7" borderId="28" xfId="0" quotePrefix="1" applyFont="1" applyFill="1" applyBorder="1" applyAlignment="1">
      <alignment horizontal="center" vertical="center"/>
    </xf>
    <xf numFmtId="0" fontId="11" fillId="7" borderId="32" xfId="0" quotePrefix="1" applyFont="1" applyFill="1" applyBorder="1" applyAlignment="1">
      <alignment horizontal="center" vertical="center"/>
    </xf>
    <xf numFmtId="0" fontId="11" fillId="14" borderId="28" xfId="0" quotePrefix="1" applyFont="1" applyFill="1" applyBorder="1" applyAlignment="1">
      <alignment horizontal="center" vertical="center"/>
    </xf>
    <xf numFmtId="0" fontId="7" fillId="4" borderId="39" xfId="0" quotePrefix="1" applyFont="1" applyFill="1" applyBorder="1" applyAlignment="1">
      <alignment horizontal="center" vertical="center"/>
    </xf>
    <xf numFmtId="0" fontId="7" fillId="4" borderId="40" xfId="0" quotePrefix="1" applyFont="1" applyFill="1" applyBorder="1" applyAlignment="1">
      <alignment horizontal="center" vertical="center"/>
    </xf>
    <xf numFmtId="0" fontId="7" fillId="4" borderId="56" xfId="0" quotePrefix="1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27" xfId="0" applyFont="1" applyFill="1" applyBorder="1" applyAlignment="1">
      <alignment horizontal="center" vertical="center"/>
    </xf>
    <xf numFmtId="0" fontId="19" fillId="4" borderId="31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11" borderId="4" xfId="0" applyFont="1" applyFill="1" applyBorder="1" applyAlignment="1">
      <alignment horizontal="center" vertical="center"/>
    </xf>
    <xf numFmtId="0" fontId="12" fillId="12" borderId="4" xfId="0" applyFont="1" applyFill="1" applyBorder="1" applyAlignment="1">
      <alignment horizontal="center" vertical="center"/>
    </xf>
    <xf numFmtId="0" fontId="12" fillId="9" borderId="4" xfId="0" applyFont="1" applyFill="1" applyBorder="1" applyAlignment="1">
      <alignment horizontal="center" vertical="center"/>
    </xf>
    <xf numFmtId="0" fontId="12" fillId="17" borderId="4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12" fillId="10" borderId="4" xfId="0" applyFont="1" applyFill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 wrapText="1"/>
    </xf>
    <xf numFmtId="0" fontId="12" fillId="5" borderId="32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23" fillId="22" borderId="12" xfId="0" applyFont="1" applyFill="1" applyBorder="1" applyAlignment="1">
      <alignment horizontal="center" vertical="center"/>
    </xf>
    <xf numFmtId="0" fontId="23" fillId="22" borderId="13" xfId="0" applyFont="1" applyFill="1" applyBorder="1" applyAlignment="1">
      <alignment horizontal="center" vertical="center"/>
    </xf>
    <xf numFmtId="0" fontId="23" fillId="22" borderId="14" xfId="0" applyFont="1" applyFill="1" applyBorder="1" applyAlignment="1">
      <alignment horizontal="center" vertical="center"/>
    </xf>
    <xf numFmtId="0" fontId="24" fillId="10" borderId="12" xfId="0" applyFont="1" applyFill="1" applyBorder="1" applyAlignment="1">
      <alignment horizontal="center" vertical="center"/>
    </xf>
    <xf numFmtId="0" fontId="24" fillId="10" borderId="13" xfId="0" applyFont="1" applyFill="1" applyBorder="1" applyAlignment="1">
      <alignment horizontal="center" vertical="center"/>
    </xf>
    <xf numFmtId="0" fontId="24" fillId="10" borderId="14" xfId="0" applyFont="1" applyFill="1" applyBorder="1" applyAlignment="1">
      <alignment horizontal="center" vertical="center"/>
    </xf>
    <xf numFmtId="0" fontId="24" fillId="23" borderId="12" xfId="0" applyFont="1" applyFill="1" applyBorder="1" applyAlignment="1">
      <alignment horizontal="center" vertical="center"/>
    </xf>
    <xf numFmtId="0" fontId="24" fillId="23" borderId="13" xfId="0" applyFont="1" applyFill="1" applyBorder="1" applyAlignment="1">
      <alignment horizontal="center" vertical="center"/>
    </xf>
    <xf numFmtId="0" fontId="24" fillId="23" borderId="14" xfId="0" applyFont="1" applyFill="1" applyBorder="1" applyAlignment="1">
      <alignment horizontal="center" vertical="center"/>
    </xf>
    <xf numFmtId="0" fontId="28" fillId="5" borderId="10" xfId="0" applyFont="1" applyFill="1" applyBorder="1" applyAlignment="1">
      <alignment horizontal="center" vertical="center" wrapText="1"/>
    </xf>
    <xf numFmtId="0" fontId="28" fillId="5" borderId="11" xfId="0" applyFont="1" applyFill="1" applyBorder="1" applyAlignment="1">
      <alignment horizontal="center" vertical="center" wrapText="1"/>
    </xf>
    <xf numFmtId="14" fontId="17" fillId="0" borderId="10" xfId="0" quotePrefix="1" applyNumberFormat="1" applyFont="1" applyBorder="1" applyAlignment="1">
      <alignment horizontal="center" vertical="center"/>
    </xf>
    <xf numFmtId="14" fontId="17" fillId="0" borderId="11" xfId="0" quotePrefix="1" applyNumberFormat="1" applyFont="1" applyBorder="1" applyAlignment="1">
      <alignment horizontal="center" vertical="center"/>
    </xf>
    <xf numFmtId="0" fontId="26" fillId="10" borderId="10" xfId="0" applyFont="1" applyFill="1" applyBorder="1" applyAlignment="1">
      <alignment horizontal="center" vertical="center"/>
    </xf>
    <xf numFmtId="0" fontId="26" fillId="10" borderId="11" xfId="0" applyFont="1" applyFill="1" applyBorder="1" applyAlignment="1">
      <alignment horizontal="center" vertical="center"/>
    </xf>
    <xf numFmtId="0" fontId="26" fillId="23" borderId="10" xfId="0" applyFont="1" applyFill="1" applyBorder="1" applyAlignment="1">
      <alignment horizontal="center" vertical="center"/>
    </xf>
    <xf numFmtId="0" fontId="26" fillId="23" borderId="11" xfId="0" applyFont="1" applyFill="1" applyBorder="1" applyAlignment="1">
      <alignment horizontal="center" vertical="center"/>
    </xf>
    <xf numFmtId="0" fontId="24" fillId="6" borderId="12" xfId="0" applyFont="1" applyFill="1" applyBorder="1" applyAlignment="1">
      <alignment horizontal="center" vertical="center"/>
    </xf>
    <xf numFmtId="0" fontId="24" fillId="6" borderId="13" xfId="0" applyFont="1" applyFill="1" applyBorder="1" applyAlignment="1">
      <alignment horizontal="center" vertical="center"/>
    </xf>
    <xf numFmtId="0" fontId="24" fillId="21" borderId="12" xfId="0" applyFont="1" applyFill="1" applyBorder="1" applyAlignment="1">
      <alignment horizontal="center" vertical="center"/>
    </xf>
    <xf numFmtId="0" fontId="24" fillId="21" borderId="13" xfId="0" applyFont="1" applyFill="1" applyBorder="1" applyAlignment="1">
      <alignment horizontal="center" vertical="center"/>
    </xf>
    <xf numFmtId="0" fontId="24" fillId="21" borderId="14" xfId="0" applyFont="1" applyFill="1" applyBorder="1" applyAlignment="1">
      <alignment horizontal="center" vertical="center"/>
    </xf>
    <xf numFmtId="14" fontId="17" fillId="5" borderId="10" xfId="0" quotePrefix="1" applyNumberFormat="1" applyFont="1" applyFill="1" applyBorder="1" applyAlignment="1">
      <alignment horizontal="center" vertical="center"/>
    </xf>
    <xf numFmtId="14" fontId="17" fillId="5" borderId="11" xfId="0" quotePrefix="1" applyNumberFormat="1" applyFont="1" applyFill="1" applyBorder="1" applyAlignment="1">
      <alignment horizontal="center" vertical="center"/>
    </xf>
    <xf numFmtId="0" fontId="26" fillId="10" borderId="21" xfId="0" applyFont="1" applyFill="1" applyBorder="1" applyAlignment="1">
      <alignment horizontal="center" vertical="center"/>
    </xf>
    <xf numFmtId="14" fontId="17" fillId="5" borderId="21" xfId="0" quotePrefix="1" applyNumberFormat="1" applyFont="1" applyFill="1" applyBorder="1" applyAlignment="1">
      <alignment horizontal="center" vertical="center"/>
    </xf>
    <xf numFmtId="0" fontId="26" fillId="23" borderId="21" xfId="0" applyFont="1" applyFill="1" applyBorder="1" applyAlignment="1">
      <alignment horizontal="center" vertical="center"/>
    </xf>
    <xf numFmtId="14" fontId="17" fillId="0" borderId="21" xfId="0" quotePrefix="1" applyNumberFormat="1" applyFont="1" applyBorder="1" applyAlignment="1">
      <alignment horizontal="center" vertical="center"/>
    </xf>
    <xf numFmtId="0" fontId="27" fillId="5" borderId="10" xfId="0" applyFont="1" applyFill="1" applyBorder="1" applyAlignment="1">
      <alignment horizontal="center" vertical="center" wrapText="1"/>
    </xf>
    <xf numFmtId="0" fontId="27" fillId="5" borderId="11" xfId="0" applyFont="1" applyFill="1" applyBorder="1" applyAlignment="1">
      <alignment horizontal="center" vertical="center" wrapText="1"/>
    </xf>
    <xf numFmtId="0" fontId="26" fillId="6" borderId="10" xfId="0" applyFont="1" applyFill="1" applyBorder="1" applyAlignment="1">
      <alignment horizontal="center" vertical="center"/>
    </xf>
    <xf numFmtId="0" fontId="26" fillId="6" borderId="11" xfId="0" applyFont="1" applyFill="1" applyBorder="1" applyAlignment="1">
      <alignment horizontal="center" vertical="center"/>
    </xf>
    <xf numFmtId="0" fontId="26" fillId="21" borderId="10" xfId="0" applyFont="1" applyFill="1" applyBorder="1" applyAlignment="1">
      <alignment horizontal="center" vertical="center"/>
    </xf>
    <xf numFmtId="0" fontId="26" fillId="21" borderId="11" xfId="0" applyFont="1" applyFill="1" applyBorder="1" applyAlignment="1">
      <alignment horizontal="center" vertical="center"/>
    </xf>
    <xf numFmtId="0" fontId="24" fillId="6" borderId="14" xfId="0" applyFont="1" applyFill="1" applyBorder="1" applyAlignment="1">
      <alignment horizontal="center" vertical="center"/>
    </xf>
    <xf numFmtId="0" fontId="26" fillId="6" borderId="21" xfId="0" applyFont="1" applyFill="1" applyBorder="1" applyAlignment="1">
      <alignment horizontal="center" vertical="center"/>
    </xf>
    <xf numFmtId="0" fontId="28" fillId="5" borderId="10" xfId="0" quotePrefix="1" applyFont="1" applyFill="1" applyBorder="1" applyAlignment="1">
      <alignment horizontal="center" vertical="center" wrapText="1"/>
    </xf>
    <xf numFmtId="0" fontId="28" fillId="5" borderId="11" xfId="0" quotePrefix="1" applyFont="1" applyFill="1" applyBorder="1" applyAlignment="1">
      <alignment horizontal="center" vertical="center" wrapText="1"/>
    </xf>
    <xf numFmtId="0" fontId="26" fillId="21" borderId="21" xfId="0" applyFont="1" applyFill="1" applyBorder="1" applyAlignment="1">
      <alignment horizontal="center" vertical="center"/>
    </xf>
    <xf numFmtId="0" fontId="28" fillId="5" borderId="21" xfId="0" quotePrefix="1" applyFont="1" applyFill="1" applyBorder="1" applyAlignment="1">
      <alignment horizontal="center" vertical="center" wrapText="1"/>
    </xf>
    <xf numFmtId="0" fontId="28" fillId="5" borderId="21" xfId="0" applyFont="1" applyFill="1" applyBorder="1" applyAlignment="1">
      <alignment horizontal="center" vertical="center" wrapText="1"/>
    </xf>
    <xf numFmtId="14" fontId="17" fillId="0" borderId="24" xfId="0" quotePrefix="1" applyNumberFormat="1" applyFont="1" applyBorder="1" applyAlignment="1">
      <alignment horizontal="center" vertical="center"/>
    </xf>
    <xf numFmtId="14" fontId="17" fillId="0" borderId="26" xfId="0" quotePrefix="1" applyNumberFormat="1" applyFont="1" applyBorder="1" applyAlignment="1">
      <alignment horizontal="center" vertical="center"/>
    </xf>
    <xf numFmtId="14" fontId="17" fillId="0" borderId="16" xfId="0" quotePrefix="1" applyNumberFormat="1" applyFont="1" applyBorder="1" applyAlignment="1">
      <alignment horizontal="center" vertical="center"/>
    </xf>
    <xf numFmtId="0" fontId="34" fillId="5" borderId="58" xfId="0" applyFont="1" applyFill="1" applyBorder="1" applyAlignment="1">
      <alignment horizontal="center" vertical="center" wrapText="1"/>
    </xf>
    <xf numFmtId="0" fontId="36" fillId="5" borderId="58" xfId="0" quotePrefix="1" applyFont="1" applyFill="1" applyBorder="1" applyAlignment="1">
      <alignment horizontal="center" vertical="center" wrapText="1"/>
    </xf>
    <xf numFmtId="0" fontId="36" fillId="5" borderId="58" xfId="0" applyFont="1" applyFill="1" applyBorder="1" applyAlignment="1">
      <alignment horizontal="center" vertical="center" wrapText="1"/>
    </xf>
    <xf numFmtId="0" fontId="27" fillId="5" borderId="21" xfId="0" applyFont="1" applyFill="1" applyBorder="1" applyAlignment="1">
      <alignment horizontal="center" vertical="center" wrapText="1"/>
    </xf>
  </cellXfs>
  <cellStyles count="2">
    <cellStyle name="Normal" xfId="0" builtinId="0"/>
    <cellStyle name="Normal 4 2 2 2 2 2 2 2 6" xfId="1" xr:uid="{ED92745A-8B61-439D-958F-A7F1E4BF9346}"/>
  </cellStyles>
  <dxfs count="0"/>
  <tableStyles count="0" defaultTableStyle="TableStyleMedium2" defaultPivotStyle="PivotStyleLight16"/>
  <colors>
    <mruColors>
      <color rgb="FF59CEE9"/>
      <color rgb="FFE2ED55"/>
      <color rgb="FFF6894C"/>
      <color rgb="FF82C37F"/>
      <color rgb="FF53EF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22/11/relationships/FeaturePropertyBag" Target="featurePropertyBag/featurePropertyBag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7F3AE-824F-4832-B713-A6A476FBD376}">
  <dimension ref="A1:AI83"/>
  <sheetViews>
    <sheetView zoomScale="55" zoomScaleNormal="55" workbookViewId="0">
      <pane xSplit="2" ySplit="3" topLeftCell="C37" activePane="bottomRight" state="frozen"/>
      <selection pane="topRight" activeCell="C1" sqref="C1"/>
      <selection pane="bottomLeft" activeCell="A4" sqref="A4"/>
      <selection pane="bottomRight" activeCell="S20" sqref="S20:T20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12" customWidth="1"/>
    <col min="21" max="21" width="34.140625" customWidth="1"/>
    <col min="22" max="22" width="9.85546875" customWidth="1"/>
    <col min="23" max="23" width="36.28515625" customWidth="1"/>
    <col min="24" max="24" width="14.85546875" customWidth="1"/>
  </cols>
  <sheetData>
    <row r="1" spans="1:25" ht="138.75" customHeight="1" x14ac:dyDescent="0.25">
      <c r="A1" s="300" t="s">
        <v>212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1"/>
      <c r="S1" s="301"/>
      <c r="T1" s="301"/>
      <c r="U1" s="301"/>
      <c r="V1" s="301"/>
      <c r="W1" s="301"/>
      <c r="X1" s="302"/>
    </row>
    <row r="2" spans="1:25" s="1" customFormat="1" ht="64.5" customHeight="1" x14ac:dyDescent="0.25">
      <c r="A2" s="303" t="s">
        <v>136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4"/>
      <c r="O2" s="305" t="s">
        <v>0</v>
      </c>
      <c r="P2" s="306"/>
      <c r="Q2" s="306"/>
      <c r="R2" s="306"/>
      <c r="S2" s="306"/>
      <c r="T2" s="306"/>
      <c r="U2" s="306"/>
      <c r="V2" s="306"/>
      <c r="W2" s="306"/>
      <c r="X2" s="306"/>
      <c r="Y2"/>
    </row>
    <row r="3" spans="1:25" ht="20.25" thickBot="1" x14ac:dyDescent="0.3">
      <c r="A3" s="307" t="s">
        <v>1</v>
      </c>
      <c r="B3" s="308"/>
      <c r="C3" s="2" t="s">
        <v>2</v>
      </c>
      <c r="D3" s="3" t="s">
        <v>3</v>
      </c>
      <c r="E3" s="3" t="s">
        <v>4</v>
      </c>
      <c r="F3" s="3" t="s">
        <v>3</v>
      </c>
      <c r="G3" s="220" t="s">
        <v>5</v>
      </c>
      <c r="H3" s="122" t="s">
        <v>3</v>
      </c>
      <c r="I3" s="3" t="s">
        <v>6</v>
      </c>
      <c r="J3" s="122" t="s">
        <v>3</v>
      </c>
      <c r="K3" s="123" t="s">
        <v>7</v>
      </c>
      <c r="L3" s="120" t="s">
        <v>3</v>
      </c>
      <c r="M3" s="123" t="s">
        <v>8</v>
      </c>
      <c r="N3" s="219" t="s">
        <v>3</v>
      </c>
      <c r="O3" s="309" t="s">
        <v>1</v>
      </c>
      <c r="P3" s="310"/>
      <c r="Q3" s="2" t="s">
        <v>9</v>
      </c>
      <c r="R3" s="3" t="s">
        <v>3</v>
      </c>
      <c r="S3" s="3" t="s">
        <v>10</v>
      </c>
      <c r="T3" s="3" t="s">
        <v>3</v>
      </c>
      <c r="U3" s="3" t="s">
        <v>11</v>
      </c>
      <c r="V3" s="3" t="s">
        <v>3</v>
      </c>
      <c r="W3" s="3" t="s">
        <v>12</v>
      </c>
      <c r="X3" s="3" t="s">
        <v>3</v>
      </c>
    </row>
    <row r="4" spans="1:25" s="8" customFormat="1" ht="39.75" customHeight="1" thickTop="1" x14ac:dyDescent="0.25">
      <c r="A4" s="311" t="s">
        <v>13</v>
      </c>
      <c r="B4" s="313" t="s">
        <v>160</v>
      </c>
      <c r="C4" s="94"/>
      <c r="D4" s="94"/>
      <c r="E4" s="94"/>
      <c r="F4" s="94"/>
      <c r="G4" s="94"/>
      <c r="H4" s="46"/>
      <c r="I4" s="96"/>
      <c r="J4" s="94"/>
      <c r="K4" s="85"/>
      <c r="L4" s="86"/>
      <c r="M4" s="85"/>
      <c r="N4" s="98"/>
      <c r="O4" s="314" t="s">
        <v>13</v>
      </c>
      <c r="P4" s="316" t="s">
        <v>160</v>
      </c>
      <c r="Q4" s="43"/>
      <c r="R4" s="5"/>
      <c r="S4" s="4"/>
      <c r="T4" s="5"/>
      <c r="U4" s="4"/>
      <c r="V4" s="5"/>
      <c r="W4" s="4"/>
      <c r="X4" s="119"/>
      <c r="Y4"/>
    </row>
    <row r="5" spans="1:25" s="8" customFormat="1" ht="41.25" customHeight="1" thickBot="1" x14ac:dyDescent="0.3">
      <c r="A5" s="312"/>
      <c r="B5" s="313"/>
      <c r="C5" s="191"/>
      <c r="D5" s="100"/>
      <c r="E5" s="99" t="s">
        <v>114</v>
      </c>
      <c r="F5" s="99" t="s">
        <v>16</v>
      </c>
      <c r="G5" s="100"/>
      <c r="H5" s="100"/>
      <c r="I5" s="99" t="s">
        <v>111</v>
      </c>
      <c r="J5" s="216" t="s">
        <v>17</v>
      </c>
      <c r="K5" s="196" t="s">
        <v>127</v>
      </c>
      <c r="L5" s="196" t="s">
        <v>17</v>
      </c>
      <c r="M5" s="6"/>
      <c r="N5" s="161"/>
      <c r="O5" s="315"/>
      <c r="P5" s="316"/>
      <c r="Q5" s="100"/>
      <c r="R5" s="145"/>
      <c r="S5" s="6"/>
      <c r="T5" s="7"/>
      <c r="U5" s="104" t="s">
        <v>172</v>
      </c>
      <c r="V5" s="214" t="s">
        <v>15</v>
      </c>
      <c r="W5" s="104" t="s">
        <v>173</v>
      </c>
      <c r="X5" s="105" t="s">
        <v>15</v>
      </c>
      <c r="Y5"/>
    </row>
    <row r="6" spans="1:25" s="8" customFormat="1" ht="36.75" customHeight="1" thickTop="1" thickBot="1" x14ac:dyDescent="0.3">
      <c r="A6" s="317" t="s">
        <v>18</v>
      </c>
      <c r="B6" s="323" t="s">
        <v>70</v>
      </c>
      <c r="C6" s="126" t="s">
        <v>131</v>
      </c>
      <c r="D6" s="93" t="s">
        <v>17</v>
      </c>
      <c r="E6" s="198" t="s">
        <v>125</v>
      </c>
      <c r="F6" s="127" t="s">
        <v>17</v>
      </c>
      <c r="G6" s="81" t="s">
        <v>140</v>
      </c>
      <c r="H6" s="82" t="s">
        <v>17</v>
      </c>
      <c r="I6" s="94"/>
      <c r="J6" s="95"/>
      <c r="K6" s="96"/>
      <c r="L6" s="96"/>
      <c r="M6" s="94"/>
      <c r="N6" s="146"/>
      <c r="O6" s="314" t="s">
        <v>18</v>
      </c>
      <c r="P6" s="321" t="s">
        <v>70</v>
      </c>
      <c r="Q6" s="170"/>
      <c r="R6" s="95"/>
      <c r="S6" s="94"/>
      <c r="T6" s="95"/>
      <c r="U6" s="96"/>
      <c r="V6" s="97"/>
      <c r="W6" s="186" t="s">
        <v>184</v>
      </c>
      <c r="X6" s="187" t="s">
        <v>15</v>
      </c>
      <c r="Y6"/>
    </row>
    <row r="7" spans="1:25" s="8" customFormat="1" ht="40.5" customHeight="1" thickTop="1" thickBot="1" x14ac:dyDescent="0.3">
      <c r="A7" s="318"/>
      <c r="B7" s="319"/>
      <c r="C7" s="100"/>
      <c r="D7" s="197"/>
      <c r="E7" s="186" t="s">
        <v>162</v>
      </c>
      <c r="F7" s="187" t="s">
        <v>16</v>
      </c>
      <c r="G7" s="210" t="s">
        <v>96</v>
      </c>
      <c r="H7" s="127" t="s">
        <v>16</v>
      </c>
      <c r="I7" s="100"/>
      <c r="J7" s="7"/>
      <c r="K7" s="100"/>
      <c r="L7" s="101"/>
      <c r="M7" s="103"/>
      <c r="N7" s="145"/>
      <c r="O7" s="320"/>
      <c r="P7" s="322"/>
      <c r="Q7" s="104" t="s">
        <v>135</v>
      </c>
      <c r="R7" s="214" t="s">
        <v>101</v>
      </c>
      <c r="S7" s="194" t="s">
        <v>178</v>
      </c>
      <c r="T7" s="194" t="s">
        <v>15</v>
      </c>
      <c r="U7" s="100"/>
      <c r="V7" s="101"/>
      <c r="W7" s="104" t="s">
        <v>143</v>
      </c>
      <c r="X7" s="131" t="s">
        <v>101</v>
      </c>
      <c r="Y7" s="238"/>
    </row>
    <row r="8" spans="1:25" s="8" customFormat="1" ht="42" customHeight="1" thickTop="1" x14ac:dyDescent="0.25">
      <c r="A8" s="312" t="s">
        <v>20</v>
      </c>
      <c r="B8" s="313" t="s">
        <v>71</v>
      </c>
      <c r="C8" s="92" t="s">
        <v>144</v>
      </c>
      <c r="D8" s="93" t="s">
        <v>16</v>
      </c>
      <c r="E8" s="96"/>
      <c r="F8" s="94"/>
      <c r="G8" s="94"/>
      <c r="H8" s="94"/>
      <c r="I8" s="206" t="s">
        <v>150</v>
      </c>
      <c r="J8" s="130" t="s">
        <v>16</v>
      </c>
      <c r="K8" s="46"/>
      <c r="L8" s="47"/>
      <c r="M8" s="95"/>
      <c r="N8" s="65"/>
      <c r="O8" s="315" t="s">
        <v>20</v>
      </c>
      <c r="P8" s="316" t="s">
        <v>71</v>
      </c>
      <c r="Q8" s="83" t="s">
        <v>174</v>
      </c>
      <c r="R8" s="84" t="s">
        <v>15</v>
      </c>
      <c r="S8" s="88"/>
      <c r="T8" s="47"/>
      <c r="U8" s="85"/>
      <c r="V8" s="95"/>
      <c r="W8" s="85"/>
      <c r="X8" s="234"/>
      <c r="Y8"/>
    </row>
    <row r="9" spans="1:25" s="8" customFormat="1" ht="48.75" customHeight="1" thickBot="1" x14ac:dyDescent="0.3">
      <c r="A9" s="312"/>
      <c r="B9" s="319"/>
      <c r="C9" s="194" t="s">
        <v>149</v>
      </c>
      <c r="D9" s="194" t="s">
        <v>17</v>
      </c>
      <c r="E9" s="100"/>
      <c r="F9" s="101"/>
      <c r="G9" s="191"/>
      <c r="H9" s="100"/>
      <c r="I9" s="100"/>
      <c r="J9" s="100"/>
      <c r="K9" s="99" t="s">
        <v>132</v>
      </c>
      <c r="L9" s="99" t="s">
        <v>17</v>
      </c>
      <c r="M9" s="45"/>
      <c r="N9" s="45"/>
      <c r="O9" s="315"/>
      <c r="P9" s="316"/>
      <c r="Q9" s="100"/>
      <c r="R9" s="101"/>
      <c r="S9" s="80"/>
      <c r="T9" s="7"/>
      <c r="U9" s="100"/>
      <c r="V9" s="100"/>
      <c r="W9" s="104" t="s">
        <v>173</v>
      </c>
      <c r="X9" s="104" t="s">
        <v>185</v>
      </c>
      <c r="Y9"/>
    </row>
    <row r="10" spans="1:25" s="8" customFormat="1" ht="47.25" customHeight="1" thickTop="1" x14ac:dyDescent="0.25">
      <c r="A10" s="317" t="s">
        <v>22</v>
      </c>
      <c r="B10" s="323" t="s">
        <v>72</v>
      </c>
      <c r="C10" s="94"/>
      <c r="D10" s="7"/>
      <c r="E10" s="94"/>
      <c r="F10" s="46"/>
      <c r="G10" s="94"/>
      <c r="H10" s="7"/>
      <c r="I10" s="198" t="s">
        <v>146</v>
      </c>
      <c r="J10" s="127" t="s">
        <v>16</v>
      </c>
      <c r="K10" s="46"/>
      <c r="L10" s="95"/>
      <c r="M10" s="94"/>
      <c r="N10" s="146"/>
      <c r="O10" s="314" t="s">
        <v>22</v>
      </c>
      <c r="P10" s="321" t="s">
        <v>72</v>
      </c>
      <c r="Q10" s="94"/>
      <c r="R10" s="96"/>
      <c r="S10" s="94"/>
      <c r="T10" s="95"/>
      <c r="U10" s="96"/>
      <c r="V10" s="97"/>
      <c r="W10" s="233" t="s">
        <v>172</v>
      </c>
      <c r="X10" s="83" t="s">
        <v>185</v>
      </c>
      <c r="Y10"/>
    </row>
    <row r="11" spans="1:25" s="8" customFormat="1" ht="36.75" customHeight="1" thickBot="1" x14ac:dyDescent="0.3">
      <c r="A11" s="318"/>
      <c r="B11" s="319"/>
      <c r="C11" s="244" t="s">
        <v>104</v>
      </c>
      <c r="D11" s="99" t="s">
        <v>17</v>
      </c>
      <c r="E11" s="226" t="s">
        <v>169</v>
      </c>
      <c r="F11" s="187" t="s">
        <v>16</v>
      </c>
      <c r="G11" s="100"/>
      <c r="H11" s="101"/>
      <c r="I11" s="201" t="s">
        <v>161</v>
      </c>
      <c r="J11" s="202" t="s">
        <v>17</v>
      </c>
      <c r="K11" s="100"/>
      <c r="L11" s="100"/>
      <c r="M11" s="100"/>
      <c r="N11" s="100"/>
      <c r="O11" s="320"/>
      <c r="P11" s="322"/>
      <c r="Q11" s="6"/>
      <c r="R11" s="45"/>
      <c r="S11" s="194" t="s">
        <v>178</v>
      </c>
      <c r="T11" s="194" t="s">
        <v>15</v>
      </c>
      <c r="U11" s="104" t="s">
        <v>142</v>
      </c>
      <c r="V11" s="214" t="s">
        <v>101</v>
      </c>
      <c r="W11" s="191"/>
      <c r="X11" s="132"/>
      <c r="Y11"/>
    </row>
    <row r="12" spans="1:25" s="8" customFormat="1" ht="39" customHeight="1" thickTop="1" x14ac:dyDescent="0.25">
      <c r="A12" s="312" t="s">
        <v>23</v>
      </c>
      <c r="B12" s="313" t="s">
        <v>73</v>
      </c>
      <c r="C12" s="126" t="s">
        <v>106</v>
      </c>
      <c r="D12" s="127" t="s">
        <v>16</v>
      </c>
      <c r="E12" s="92" t="s">
        <v>126</v>
      </c>
      <c r="F12" s="93" t="s">
        <v>16</v>
      </c>
      <c r="G12" s="94"/>
      <c r="H12" s="95"/>
      <c r="I12" s="215" t="s">
        <v>122</v>
      </c>
      <c r="J12" s="215" t="s">
        <v>16</v>
      </c>
      <c r="K12" s="106"/>
      <c r="L12" s="106"/>
      <c r="M12" s="62"/>
      <c r="N12" s="95"/>
      <c r="O12" s="315" t="s">
        <v>23</v>
      </c>
      <c r="P12" s="316" t="s">
        <v>73</v>
      </c>
      <c r="Q12" s="233" t="s">
        <v>174</v>
      </c>
      <c r="R12" s="233" t="s">
        <v>185</v>
      </c>
      <c r="S12" s="85"/>
      <c r="T12" s="86"/>
      <c r="U12" s="85"/>
      <c r="V12" s="95"/>
      <c r="W12" s="109"/>
      <c r="X12" s="98"/>
      <c r="Y12"/>
    </row>
    <row r="13" spans="1:25" s="8" customFormat="1" ht="39" customHeight="1" thickBot="1" x14ac:dyDescent="0.3">
      <c r="A13" s="312"/>
      <c r="B13" s="319"/>
      <c r="C13" s="100"/>
      <c r="D13" s="7"/>
      <c r="E13" s="191"/>
      <c r="F13" s="100"/>
      <c r="G13" s="210" t="s">
        <v>97</v>
      </c>
      <c r="H13" s="245" t="s">
        <v>17</v>
      </c>
      <c r="I13" s="196" t="s">
        <v>103</v>
      </c>
      <c r="J13" s="196" t="s">
        <v>17</v>
      </c>
      <c r="K13" s="100"/>
      <c r="L13" s="100"/>
      <c r="M13" s="6"/>
      <c r="N13" s="6"/>
      <c r="O13" s="315"/>
      <c r="P13" s="316"/>
      <c r="Q13" s="175"/>
      <c r="R13" s="197"/>
      <c r="S13" s="6"/>
      <c r="T13" s="7"/>
      <c r="U13" s="104" t="s">
        <v>183</v>
      </c>
      <c r="V13" s="214" t="s">
        <v>15</v>
      </c>
      <c r="W13" s="100"/>
      <c r="X13" s="145"/>
      <c r="Y13" s="238"/>
    </row>
    <row r="14" spans="1:25" s="8" customFormat="1" ht="37.5" customHeight="1" thickTop="1" x14ac:dyDescent="0.25">
      <c r="A14" s="112" t="s">
        <v>25</v>
      </c>
      <c r="B14" s="113" t="s">
        <v>74</v>
      </c>
      <c r="C14" s="94"/>
      <c r="D14" s="95"/>
      <c r="E14" s="114"/>
      <c r="F14" s="95"/>
      <c r="G14" s="94"/>
      <c r="H14" s="95"/>
      <c r="I14" s="94"/>
      <c r="J14" s="94"/>
      <c r="K14" s="94"/>
      <c r="L14" s="94"/>
      <c r="M14" s="94"/>
      <c r="N14" s="146"/>
      <c r="O14" s="179" t="s">
        <v>25</v>
      </c>
      <c r="P14" s="195" t="s">
        <v>74</v>
      </c>
      <c r="Q14" s="116"/>
      <c r="R14" s="117"/>
      <c r="S14" s="96"/>
      <c r="T14" s="97"/>
      <c r="U14" s="96"/>
      <c r="V14" s="97"/>
      <c r="W14" s="94"/>
      <c r="X14" s="98"/>
      <c r="Y14"/>
    </row>
    <row r="15" spans="1:25" s="8" customFormat="1" ht="37.5" hidden="1" customHeight="1" x14ac:dyDescent="0.25">
      <c r="A15" s="118" t="s">
        <v>69</v>
      </c>
      <c r="B15" s="51"/>
      <c r="C15" s="4"/>
      <c r="D15" s="5"/>
      <c r="E15" s="62"/>
      <c r="F15" s="5"/>
      <c r="H15" s="5"/>
      <c r="I15" s="4"/>
      <c r="J15" s="5"/>
      <c r="K15" s="4"/>
      <c r="L15" s="5"/>
      <c r="M15" s="4"/>
      <c r="N15" s="49"/>
      <c r="O15" s="180" t="s">
        <v>69</v>
      </c>
      <c r="P15" s="181" t="s">
        <v>93</v>
      </c>
      <c r="Q15" s="172"/>
      <c r="R15" s="73"/>
      <c r="S15" s="6"/>
      <c r="T15" s="7"/>
      <c r="U15" s="6"/>
      <c r="V15" s="7"/>
      <c r="W15" s="4"/>
      <c r="X15" s="119"/>
      <c r="Y15"/>
    </row>
    <row r="16" spans="1:25" ht="24.75" customHeight="1" thickBot="1" x14ac:dyDescent="0.3">
      <c r="A16" s="324" t="s">
        <v>1</v>
      </c>
      <c r="B16" s="325"/>
      <c r="C16" s="121" t="s">
        <v>9</v>
      </c>
      <c r="D16" s="122" t="s">
        <v>3</v>
      </c>
      <c r="E16" s="122" t="s">
        <v>10</v>
      </c>
      <c r="F16" s="122" t="s">
        <v>3</v>
      </c>
      <c r="G16" s="122" t="s">
        <v>11</v>
      </c>
      <c r="H16" s="122" t="s">
        <v>3</v>
      </c>
      <c r="I16" s="122" t="s">
        <v>12</v>
      </c>
      <c r="J16" s="122" t="s">
        <v>3</v>
      </c>
      <c r="K16" s="123" t="s">
        <v>7</v>
      </c>
      <c r="L16" s="120" t="s">
        <v>3</v>
      </c>
      <c r="M16" s="123" t="s">
        <v>8</v>
      </c>
      <c r="N16" s="162" t="s">
        <v>3</v>
      </c>
      <c r="O16" s="324" t="s">
        <v>1</v>
      </c>
      <c r="P16" s="326"/>
      <c r="Q16" s="124" t="s">
        <v>9</v>
      </c>
      <c r="R16" s="122" t="s">
        <v>3</v>
      </c>
      <c r="S16" s="122" t="s">
        <v>10</v>
      </c>
      <c r="T16" s="122" t="s">
        <v>3</v>
      </c>
      <c r="U16" s="122" t="s">
        <v>11</v>
      </c>
      <c r="V16" s="122" t="s">
        <v>3</v>
      </c>
      <c r="W16" s="122" t="s">
        <v>12</v>
      </c>
      <c r="X16" s="125" t="s">
        <v>3</v>
      </c>
    </row>
    <row r="17" spans="1:35" s="8" customFormat="1" ht="48" customHeight="1" thickTop="1" x14ac:dyDescent="0.25">
      <c r="A17" s="312" t="s">
        <v>13</v>
      </c>
      <c r="B17" s="313" t="s">
        <v>84</v>
      </c>
      <c r="C17" s="94"/>
      <c r="D17" s="96"/>
      <c r="E17" s="94"/>
      <c r="F17" s="96"/>
      <c r="G17" s="94"/>
      <c r="H17" s="46"/>
      <c r="I17" s="94"/>
      <c r="J17" s="96"/>
      <c r="K17" s="87"/>
      <c r="L17" s="86"/>
      <c r="M17" s="85"/>
      <c r="N17" s="163"/>
      <c r="O17" s="315" t="s">
        <v>13</v>
      </c>
      <c r="P17" s="316" t="s">
        <v>84</v>
      </c>
      <c r="Q17" s="173"/>
      <c r="R17" s="86"/>
      <c r="S17" s="46"/>
      <c r="T17" s="47"/>
      <c r="U17" s="46"/>
      <c r="V17" s="47"/>
      <c r="W17" s="72"/>
      <c r="X17" s="158"/>
    </row>
    <row r="18" spans="1:35" s="8" customFormat="1" ht="41.25" customHeight="1" thickBot="1" x14ac:dyDescent="0.3">
      <c r="A18" s="312"/>
      <c r="B18" s="319"/>
      <c r="C18" s="46"/>
      <c r="D18" s="6"/>
      <c r="E18" s="99" t="s">
        <v>105</v>
      </c>
      <c r="F18" s="99" t="s">
        <v>17</v>
      </c>
      <c r="G18" s="236"/>
      <c r="H18" s="101"/>
      <c r="I18" s="81" t="s">
        <v>120</v>
      </c>
      <c r="J18" s="82" t="s">
        <v>17</v>
      </c>
      <c r="K18" s="81" t="s">
        <v>107</v>
      </c>
      <c r="L18" s="82" t="s">
        <v>17</v>
      </c>
      <c r="M18" s="6"/>
      <c r="N18" s="7"/>
      <c r="O18" s="315"/>
      <c r="P18" s="316"/>
      <c r="Q18" s="100"/>
      <c r="R18" s="145"/>
      <c r="S18" s="100"/>
      <c r="T18" s="100"/>
      <c r="U18" s="100"/>
      <c r="V18" s="100"/>
      <c r="W18" s="100"/>
      <c r="X18" s="132"/>
    </row>
    <row r="19" spans="1:35" s="8" customFormat="1" ht="47.25" customHeight="1" thickTop="1" thickBot="1" x14ac:dyDescent="0.3">
      <c r="A19" s="317" t="s">
        <v>18</v>
      </c>
      <c r="B19" s="323" t="s">
        <v>75</v>
      </c>
      <c r="C19" s="92" t="s">
        <v>145</v>
      </c>
      <c r="D19" s="127" t="s">
        <v>15</v>
      </c>
      <c r="E19" s="94"/>
      <c r="F19" s="95"/>
      <c r="G19" s="6"/>
      <c r="H19" s="46"/>
      <c r="I19" s="94"/>
      <c r="J19" s="94"/>
      <c r="K19" s="94"/>
      <c r="L19" s="95"/>
      <c r="M19" s="94"/>
      <c r="N19" s="146"/>
      <c r="O19" s="314" t="s">
        <v>18</v>
      </c>
      <c r="P19" s="321" t="s">
        <v>75</v>
      </c>
      <c r="Q19" s="249"/>
      <c r="R19" s="110"/>
      <c r="S19" s="110"/>
      <c r="T19" s="110"/>
      <c r="U19" s="96"/>
      <c r="V19" s="97"/>
      <c r="W19" s="85"/>
      <c r="X19" s="98"/>
      <c r="Y19" s="203"/>
    </row>
    <row r="20" spans="1:35" s="8" customFormat="1" ht="46.5" customHeight="1" thickTop="1" thickBot="1" x14ac:dyDescent="0.3">
      <c r="A20" s="318"/>
      <c r="B20" s="319"/>
      <c r="C20" s="100"/>
      <c r="D20" s="100"/>
      <c r="E20" s="99" t="s">
        <v>99</v>
      </c>
      <c r="F20" s="99" t="s">
        <v>16</v>
      </c>
      <c r="G20" s="99" t="s">
        <v>119</v>
      </c>
      <c r="H20" s="189" t="s">
        <v>16</v>
      </c>
      <c r="I20" s="99" t="s">
        <v>108</v>
      </c>
      <c r="J20" s="102" t="s">
        <v>15</v>
      </c>
      <c r="K20" s="99" t="s">
        <v>113</v>
      </c>
      <c r="L20" s="185" t="s">
        <v>15</v>
      </c>
      <c r="M20" s="100"/>
      <c r="N20" s="101"/>
      <c r="O20" s="320"/>
      <c r="P20" s="322"/>
      <c r="Q20" s="104" t="s">
        <v>138</v>
      </c>
      <c r="R20" s="131" t="s">
        <v>101</v>
      </c>
      <c r="S20" s="186" t="s">
        <v>182</v>
      </c>
      <c r="T20" s="235" t="s">
        <v>101</v>
      </c>
      <c r="U20" s="100"/>
      <c r="V20" s="101"/>
      <c r="W20" s="100"/>
      <c r="X20" s="145"/>
      <c r="Y20" s="203"/>
    </row>
    <row r="21" spans="1:35" s="8" customFormat="1" ht="45.75" customHeight="1" thickTop="1" x14ac:dyDescent="0.25">
      <c r="A21" s="312" t="s">
        <v>20</v>
      </c>
      <c r="B21" s="313" t="s">
        <v>76</v>
      </c>
      <c r="C21" s="81" t="s">
        <v>128</v>
      </c>
      <c r="D21" s="81" t="s">
        <v>17</v>
      </c>
      <c r="E21" s="46"/>
      <c r="F21" s="6"/>
      <c r="G21" s="184" t="s">
        <v>151</v>
      </c>
      <c r="H21" s="39" t="s">
        <v>17</v>
      </c>
      <c r="I21" s="184" t="s">
        <v>152</v>
      </c>
      <c r="J21" s="39" t="s">
        <v>17</v>
      </c>
      <c r="K21" s="96"/>
      <c r="L21" s="97"/>
      <c r="M21" s="94"/>
      <c r="N21" s="94"/>
      <c r="O21" s="315" t="s">
        <v>20</v>
      </c>
      <c r="P21" s="316" t="s">
        <v>76</v>
      </c>
      <c r="Q21" s="6"/>
      <c r="R21" s="7"/>
      <c r="S21" s="85"/>
      <c r="T21" s="86"/>
      <c r="U21" s="85"/>
      <c r="V21" s="47"/>
      <c r="W21" s="97"/>
      <c r="X21" s="213"/>
    </row>
    <row r="22" spans="1:35" s="8" customFormat="1" ht="53.25" customHeight="1" thickBot="1" x14ac:dyDescent="0.3">
      <c r="A22" s="312"/>
      <c r="B22" s="319"/>
      <c r="C22" s="210" t="s">
        <v>147</v>
      </c>
      <c r="D22" s="209" t="s">
        <v>16</v>
      </c>
      <c r="E22" s="100"/>
      <c r="F22" s="101"/>
      <c r="G22" s="99" t="s">
        <v>133</v>
      </c>
      <c r="H22" s="102" t="s">
        <v>16</v>
      </c>
      <c r="I22" s="186" t="s">
        <v>176</v>
      </c>
      <c r="J22" s="187" t="s">
        <v>15</v>
      </c>
      <c r="K22" s="100"/>
      <c r="L22" s="101"/>
      <c r="M22" s="100"/>
      <c r="N22" s="101"/>
      <c r="O22" s="315"/>
      <c r="P22" s="316"/>
      <c r="Q22" s="186" t="s">
        <v>171</v>
      </c>
      <c r="R22" s="187" t="s">
        <v>101</v>
      </c>
      <c r="S22" s="6"/>
      <c r="T22" s="7"/>
      <c r="U22" s="100"/>
      <c r="V22" s="145"/>
      <c r="W22" s="100"/>
      <c r="X22" s="145"/>
      <c r="Y22" s="203"/>
    </row>
    <row r="23" spans="1:35" s="8" customFormat="1" ht="42.75" customHeight="1" thickTop="1" x14ac:dyDescent="0.25">
      <c r="A23" s="317" t="s">
        <v>22</v>
      </c>
      <c r="B23" s="313" t="s">
        <v>77</v>
      </c>
      <c r="C23" s="94"/>
      <c r="D23" s="94"/>
      <c r="E23" s="94"/>
      <c r="F23" s="95"/>
      <c r="G23" s="208" t="s">
        <v>115</v>
      </c>
      <c r="H23" s="127" t="s">
        <v>15</v>
      </c>
      <c r="I23" s="208" t="s">
        <v>139</v>
      </c>
      <c r="J23" s="221" t="s">
        <v>15</v>
      </c>
      <c r="K23" s="198" t="s">
        <v>134</v>
      </c>
      <c r="L23" s="190" t="s">
        <v>15</v>
      </c>
      <c r="M23" s="46"/>
      <c r="N23" s="95"/>
      <c r="O23" s="314" t="s">
        <v>22</v>
      </c>
      <c r="P23" s="321" t="s">
        <v>77</v>
      </c>
      <c r="Q23" s="96"/>
      <c r="R23" s="96"/>
      <c r="S23" s="96"/>
      <c r="T23" s="97"/>
      <c r="U23" s="94"/>
      <c r="V23" s="97"/>
      <c r="W23" s="97"/>
      <c r="X23" s="213"/>
    </row>
    <row r="24" spans="1:35" s="8" customFormat="1" ht="49.5" customHeight="1" thickBot="1" x14ac:dyDescent="0.3">
      <c r="A24" s="318"/>
      <c r="B24" s="319"/>
      <c r="C24" s="99" t="s">
        <v>118</v>
      </c>
      <c r="D24" s="99" t="s">
        <v>15</v>
      </c>
      <c r="E24" s="81" t="s">
        <v>110</v>
      </c>
      <c r="F24" s="99" t="s">
        <v>16</v>
      </c>
      <c r="G24" s="100"/>
      <c r="H24" s="100"/>
      <c r="I24" s="99" t="s">
        <v>112</v>
      </c>
      <c r="J24" s="99" t="s">
        <v>16</v>
      </c>
      <c r="K24" s="104" t="s">
        <v>141</v>
      </c>
      <c r="L24" s="131" t="s">
        <v>101</v>
      </c>
      <c r="M24" s="100"/>
      <c r="N24" s="100"/>
      <c r="O24" s="320"/>
      <c r="P24" s="322"/>
      <c r="Q24" s="100"/>
      <c r="R24" s="101"/>
      <c r="S24" s="100"/>
      <c r="T24" s="101"/>
      <c r="U24" s="100"/>
      <c r="V24" s="101"/>
      <c r="W24" s="100"/>
      <c r="X24" s="132"/>
    </row>
    <row r="25" spans="1:35" s="8" customFormat="1" ht="50.25" customHeight="1" thickTop="1" x14ac:dyDescent="0.25">
      <c r="A25" s="312" t="s">
        <v>23</v>
      </c>
      <c r="B25" s="313" t="s">
        <v>78</v>
      </c>
      <c r="C25" s="206" t="s">
        <v>153</v>
      </c>
      <c r="D25" s="107" t="s">
        <v>16</v>
      </c>
      <c r="E25" s="94"/>
      <c r="F25" s="7"/>
      <c r="G25" s="94"/>
      <c r="H25" s="94"/>
      <c r="I25" s="46"/>
      <c r="J25" s="7"/>
      <c r="K25" s="94"/>
      <c r="L25" s="47"/>
      <c r="M25" s="94"/>
      <c r="N25" s="96"/>
      <c r="O25" s="315" t="s">
        <v>23</v>
      </c>
      <c r="P25" s="316" t="s">
        <v>78</v>
      </c>
      <c r="Q25" s="85"/>
      <c r="R25" s="86"/>
      <c r="S25" s="85"/>
      <c r="T25" s="86"/>
      <c r="U25" s="85"/>
      <c r="V25" s="86"/>
      <c r="W25" s="128"/>
      <c r="X25" s="160"/>
    </row>
    <row r="26" spans="1:35" s="8" customFormat="1" ht="43.5" customHeight="1" thickBot="1" x14ac:dyDescent="0.3">
      <c r="A26" s="312"/>
      <c r="B26" s="319"/>
      <c r="C26" s="205" t="s">
        <v>159</v>
      </c>
      <c r="D26" s="194" t="s">
        <v>15</v>
      </c>
      <c r="E26" s="100"/>
      <c r="F26" s="100"/>
      <c r="G26" s="226" t="s">
        <v>163</v>
      </c>
      <c r="H26" s="230" t="s">
        <v>17</v>
      </c>
      <c r="I26" s="99" t="s">
        <v>100</v>
      </c>
      <c r="J26" s="102" t="s">
        <v>15</v>
      </c>
      <c r="K26" s="226" t="s">
        <v>164</v>
      </c>
      <c r="L26" s="187" t="s">
        <v>15</v>
      </c>
      <c r="M26" s="6"/>
      <c r="N26" s="101"/>
      <c r="O26" s="315"/>
      <c r="P26" s="316"/>
      <c r="Q26" s="100"/>
      <c r="R26" s="101"/>
      <c r="S26" s="100"/>
      <c r="T26" s="101"/>
      <c r="U26" s="6"/>
      <c r="V26" s="7"/>
      <c r="W26" s="6"/>
      <c r="X26" s="159"/>
    </row>
    <row r="27" spans="1:35" s="8" customFormat="1" ht="40.5" customHeight="1" thickTop="1" x14ac:dyDescent="0.25">
      <c r="A27" s="90" t="s">
        <v>25</v>
      </c>
      <c r="B27" s="113" t="s">
        <v>79</v>
      </c>
      <c r="C27" s="134" t="s">
        <v>33</v>
      </c>
      <c r="D27" s="135" t="s">
        <v>15</v>
      </c>
      <c r="E27" s="94"/>
      <c r="F27" s="95"/>
      <c r="G27" s="94"/>
      <c r="H27" s="95"/>
      <c r="I27" s="94"/>
      <c r="J27" s="95"/>
      <c r="K27" s="96"/>
      <c r="L27" s="95"/>
      <c r="M27" s="96"/>
      <c r="N27" s="146"/>
      <c r="O27" s="178" t="s">
        <v>25</v>
      </c>
      <c r="P27" s="195" t="s">
        <v>79</v>
      </c>
      <c r="Q27" s="116"/>
      <c r="R27" s="117"/>
      <c r="S27" s="136"/>
      <c r="T27" s="97"/>
      <c r="U27" s="94"/>
      <c r="V27" s="97"/>
      <c r="W27" s="109"/>
      <c r="X27" s="137"/>
    </row>
    <row r="28" spans="1:35" s="8" customFormat="1" ht="40.5" hidden="1" customHeight="1" x14ac:dyDescent="0.25">
      <c r="A28" s="118" t="s">
        <v>69</v>
      </c>
      <c r="B28" s="51"/>
      <c r="C28" s="4"/>
      <c r="D28" s="5"/>
      <c r="E28" s="4"/>
      <c r="F28" s="5"/>
      <c r="G28" s="4"/>
      <c r="H28" s="5"/>
      <c r="I28" s="4"/>
      <c r="J28" s="5"/>
      <c r="K28" s="6"/>
      <c r="L28" s="5"/>
      <c r="M28" s="6"/>
      <c r="N28" s="49"/>
      <c r="O28" s="180" t="s">
        <v>69</v>
      </c>
      <c r="P28" s="181" t="s">
        <v>94</v>
      </c>
      <c r="Q28" s="172"/>
      <c r="R28" s="73"/>
      <c r="S28" s="12"/>
      <c r="T28" s="7"/>
      <c r="U28" s="4"/>
      <c r="V28" s="7"/>
      <c r="W28" s="4"/>
      <c r="X28" s="119"/>
    </row>
    <row r="29" spans="1:35" ht="24.95" customHeight="1" thickBot="1" x14ac:dyDescent="0.3">
      <c r="A29" s="324" t="s">
        <v>1</v>
      </c>
      <c r="B29" s="325"/>
      <c r="C29" s="122" t="s">
        <v>9</v>
      </c>
      <c r="D29" s="122" t="s">
        <v>3</v>
      </c>
      <c r="E29" s="122" t="s">
        <v>10</v>
      </c>
      <c r="F29" s="122" t="s">
        <v>3</v>
      </c>
      <c r="G29" s="122" t="s">
        <v>11</v>
      </c>
      <c r="H29" s="122" t="s">
        <v>3</v>
      </c>
      <c r="I29" s="122" t="s">
        <v>34</v>
      </c>
      <c r="J29" s="122" t="s">
        <v>3</v>
      </c>
      <c r="K29" s="123" t="s">
        <v>7</v>
      </c>
      <c r="L29" s="120" t="s">
        <v>3</v>
      </c>
      <c r="M29" s="123" t="s">
        <v>8</v>
      </c>
      <c r="N29" s="162" t="s">
        <v>3</v>
      </c>
      <c r="O29" s="324" t="s">
        <v>1</v>
      </c>
      <c r="P29" s="326"/>
      <c r="Q29" s="124" t="s">
        <v>9</v>
      </c>
      <c r="R29" s="122" t="s">
        <v>3</v>
      </c>
      <c r="S29" s="122" t="s">
        <v>10</v>
      </c>
      <c r="T29" s="122" t="s">
        <v>3</v>
      </c>
      <c r="U29" s="122" t="s">
        <v>11</v>
      </c>
      <c r="V29" s="122" t="s">
        <v>3</v>
      </c>
      <c r="W29" s="122" t="s">
        <v>12</v>
      </c>
      <c r="X29" s="125" t="s">
        <v>3</v>
      </c>
      <c r="Y29" s="8"/>
      <c r="Z29" s="8"/>
      <c r="AA29" s="8"/>
      <c r="AB29" s="8"/>
      <c r="AC29" s="8"/>
      <c r="AD29" s="8"/>
      <c r="AE29" s="8"/>
      <c r="AF29" s="8"/>
      <c r="AG29" s="8"/>
      <c r="AI29" s="8"/>
    </row>
    <row r="30" spans="1:35" s="36" customFormat="1" ht="45" customHeight="1" thickTop="1" x14ac:dyDescent="0.25">
      <c r="A30" s="327" t="s">
        <v>13</v>
      </c>
      <c r="B30" s="313" t="s">
        <v>80</v>
      </c>
      <c r="C30" s="85"/>
      <c r="D30" s="94"/>
      <c r="E30" s="85"/>
      <c r="F30" s="94"/>
      <c r="G30" s="46"/>
      <c r="H30" s="46"/>
      <c r="I30" s="96"/>
      <c r="J30" s="7"/>
      <c r="K30" s="6"/>
      <c r="L30" s="7"/>
      <c r="M30" s="85"/>
      <c r="N30" s="65"/>
      <c r="O30" s="315" t="s">
        <v>13</v>
      </c>
      <c r="P30" s="316" t="s">
        <v>80</v>
      </c>
      <c r="Q30" s="175"/>
      <c r="R30" s="47"/>
      <c r="S30" s="46"/>
      <c r="T30" s="47"/>
      <c r="U30" s="85"/>
      <c r="V30" s="86"/>
      <c r="W30" s="72"/>
      <c r="X30" s="158"/>
      <c r="Y30" s="8"/>
      <c r="Z30" s="8"/>
      <c r="AA30" s="8"/>
      <c r="AB30" s="8"/>
      <c r="AC30" s="8"/>
      <c r="AD30" s="8"/>
      <c r="AE30" s="8"/>
      <c r="AF30" s="8"/>
      <c r="AG30" s="8"/>
      <c r="AH30"/>
      <c r="AI30" s="8"/>
    </row>
    <row r="31" spans="1:35" s="36" customFormat="1" ht="38.25" customHeight="1" thickBot="1" x14ac:dyDescent="0.3">
      <c r="A31" s="327"/>
      <c r="B31" s="319"/>
      <c r="C31" s="100"/>
      <c r="D31" s="197"/>
      <c r="E31" s="99" t="s">
        <v>114</v>
      </c>
      <c r="F31" s="99" t="s">
        <v>16</v>
      </c>
      <c r="G31" s="100"/>
      <c r="H31" s="101"/>
      <c r="I31" s="210" t="s">
        <v>146</v>
      </c>
      <c r="J31" s="127" t="s">
        <v>16</v>
      </c>
      <c r="K31" s="100"/>
      <c r="L31" s="101"/>
      <c r="M31" s="6"/>
      <c r="N31" s="161"/>
      <c r="O31" s="315"/>
      <c r="P31" s="316"/>
      <c r="Q31" s="100"/>
      <c r="R31" s="145"/>
      <c r="S31" s="6"/>
      <c r="T31" s="7"/>
      <c r="U31" s="6"/>
      <c r="V31" s="7"/>
      <c r="W31" s="100"/>
      <c r="X31" s="132"/>
      <c r="Y31" s="8"/>
      <c r="Z31" s="8"/>
      <c r="AA31" s="8"/>
      <c r="AB31" s="8"/>
      <c r="AC31" s="8"/>
      <c r="AD31" s="8"/>
      <c r="AE31" s="8"/>
      <c r="AF31" s="8"/>
      <c r="AG31" s="8"/>
      <c r="AH31"/>
      <c r="AI31" s="8"/>
    </row>
    <row r="32" spans="1:35" s="36" customFormat="1" ht="34.5" customHeight="1" thickTop="1" x14ac:dyDescent="0.25">
      <c r="A32" s="328" t="s">
        <v>18</v>
      </c>
      <c r="B32" s="313" t="s">
        <v>81</v>
      </c>
      <c r="C32" s="6"/>
      <c r="D32" s="7"/>
      <c r="E32" s="201" t="s">
        <v>168</v>
      </c>
      <c r="F32" s="202" t="s">
        <v>16</v>
      </c>
      <c r="G32" s="94"/>
      <c r="H32" s="95"/>
      <c r="I32" s="94"/>
      <c r="J32" s="94"/>
      <c r="K32" s="96"/>
      <c r="L32" s="97"/>
      <c r="M32" s="96"/>
      <c r="N32" s="97"/>
      <c r="O32" s="314" t="s">
        <v>18</v>
      </c>
      <c r="P32" s="321" t="s">
        <v>81</v>
      </c>
      <c r="Q32" s="170"/>
      <c r="R32" s="95"/>
      <c r="S32" s="94"/>
      <c r="T32" s="95"/>
      <c r="U32" s="94"/>
      <c r="V32" s="95"/>
      <c r="W32" s="94"/>
      <c r="X32" s="98"/>
      <c r="Y32" s="37"/>
      <c r="Z32" s="8"/>
      <c r="AA32" s="8"/>
      <c r="AB32" s="8"/>
      <c r="AC32" s="8"/>
      <c r="AD32" s="8"/>
      <c r="AE32" s="8"/>
      <c r="AF32" s="8"/>
      <c r="AG32" s="8"/>
      <c r="AH32"/>
      <c r="AI32" s="8"/>
    </row>
    <row r="33" spans="1:35" s="36" customFormat="1" ht="39" customHeight="1" thickBot="1" x14ac:dyDescent="0.3">
      <c r="A33" s="329"/>
      <c r="B33" s="319"/>
      <c r="C33" s="210" t="s">
        <v>131</v>
      </c>
      <c r="D33" s="127" t="s">
        <v>17</v>
      </c>
      <c r="E33" s="196" t="s">
        <v>125</v>
      </c>
      <c r="F33" s="196" t="s">
        <v>17</v>
      </c>
      <c r="G33" s="99" t="s">
        <v>140</v>
      </c>
      <c r="H33" s="99" t="s">
        <v>17</v>
      </c>
      <c r="I33" s="99" t="s">
        <v>122</v>
      </c>
      <c r="J33" s="99" t="s">
        <v>15</v>
      </c>
      <c r="K33" s="100"/>
      <c r="L33" s="101"/>
      <c r="M33" s="100"/>
      <c r="N33" s="100"/>
      <c r="O33" s="320"/>
      <c r="P33" s="322"/>
      <c r="Q33" s="100"/>
      <c r="R33" s="101"/>
      <c r="S33" s="100"/>
      <c r="T33" s="101"/>
      <c r="U33" s="100"/>
      <c r="V33" s="101"/>
      <c r="W33" s="104" t="s">
        <v>143</v>
      </c>
      <c r="X33" s="105" t="s">
        <v>101</v>
      </c>
      <c r="Y33" s="8"/>
      <c r="Z33" s="8"/>
      <c r="AA33" s="8"/>
      <c r="AB33" s="8"/>
      <c r="AC33" s="8"/>
      <c r="AD33" s="8"/>
      <c r="AE33" s="8"/>
      <c r="AF33" s="8"/>
      <c r="AG33" s="8"/>
      <c r="AH33"/>
      <c r="AI33" s="8"/>
    </row>
    <row r="34" spans="1:35" s="36" customFormat="1" ht="45" customHeight="1" thickTop="1" x14ac:dyDescent="0.25">
      <c r="A34" s="327" t="s">
        <v>20</v>
      </c>
      <c r="B34" s="313" t="s">
        <v>82</v>
      </c>
      <c r="C34" s="218" t="s">
        <v>165</v>
      </c>
      <c r="D34" s="199" t="s">
        <v>16</v>
      </c>
      <c r="E34" s="94"/>
      <c r="F34" s="94"/>
      <c r="G34" s="94"/>
      <c r="H34" s="97"/>
      <c r="I34" s="92" t="s">
        <v>96</v>
      </c>
      <c r="J34" s="127" t="s">
        <v>15</v>
      </c>
      <c r="K34" s="126" t="s">
        <v>134</v>
      </c>
      <c r="L34" s="127" t="s">
        <v>15</v>
      </c>
      <c r="M34" s="89"/>
      <c r="N34" s="165"/>
      <c r="O34" s="315" t="s">
        <v>20</v>
      </c>
      <c r="P34" s="316" t="s">
        <v>82</v>
      </c>
      <c r="Q34" s="115"/>
      <c r="R34" s="89"/>
      <c r="S34" s="89"/>
      <c r="T34" s="89"/>
      <c r="U34" s="89"/>
      <c r="V34" s="89"/>
      <c r="W34" s="89"/>
      <c r="X34" s="158"/>
      <c r="Y34" s="8"/>
      <c r="Z34" s="8"/>
      <c r="AA34" s="8"/>
      <c r="AB34" s="8"/>
      <c r="AC34" s="8"/>
      <c r="AD34" s="8"/>
      <c r="AE34" s="8"/>
      <c r="AF34" s="8"/>
      <c r="AG34" s="8"/>
      <c r="AH34"/>
      <c r="AI34" s="8"/>
    </row>
    <row r="35" spans="1:35" s="36" customFormat="1" ht="45" customHeight="1" thickBot="1" x14ac:dyDescent="0.3">
      <c r="A35" s="327"/>
      <c r="B35" s="319"/>
      <c r="C35" s="194" t="s">
        <v>149</v>
      </c>
      <c r="D35" s="194" t="s">
        <v>17</v>
      </c>
      <c r="E35" s="100"/>
      <c r="F35" s="101"/>
      <c r="G35" s="100"/>
      <c r="H35" s="100"/>
      <c r="I35" s="206" t="s">
        <v>188</v>
      </c>
      <c r="J35" s="194" t="s">
        <v>16</v>
      </c>
      <c r="K35" s="99" t="s">
        <v>132</v>
      </c>
      <c r="L35" s="99" t="s">
        <v>17</v>
      </c>
      <c r="M35" s="103"/>
      <c r="N35" s="161"/>
      <c r="O35" s="315"/>
      <c r="P35" s="316"/>
      <c r="Q35" s="104" t="s">
        <v>170</v>
      </c>
      <c r="R35" s="131" t="s">
        <v>101</v>
      </c>
      <c r="S35" s="100"/>
      <c r="T35" s="6"/>
      <c r="U35" s="100"/>
      <c r="V35" s="6"/>
      <c r="W35" s="100"/>
      <c r="X35" s="145"/>
      <c r="Y35" s="203"/>
      <c r="Z35" s="8"/>
      <c r="AA35" s="8"/>
      <c r="AB35" s="8"/>
      <c r="AC35" s="8"/>
      <c r="AD35" s="8"/>
      <c r="AE35" s="8"/>
      <c r="AF35" s="8"/>
      <c r="AG35" s="8"/>
      <c r="AH35"/>
      <c r="AI35" s="8"/>
    </row>
    <row r="36" spans="1:35" s="36" customFormat="1" ht="48" customHeight="1" thickTop="1" x14ac:dyDescent="0.25">
      <c r="A36" s="317" t="s">
        <v>22</v>
      </c>
      <c r="B36" s="313" t="s">
        <v>14</v>
      </c>
      <c r="C36" s="94"/>
      <c r="D36" s="94"/>
      <c r="E36" s="215" t="s">
        <v>117</v>
      </c>
      <c r="F36" s="215" t="s">
        <v>15</v>
      </c>
      <c r="G36" s="126" t="s">
        <v>97</v>
      </c>
      <c r="H36" s="127" t="s">
        <v>15</v>
      </c>
      <c r="I36" s="60" t="s">
        <v>103</v>
      </c>
      <c r="J36" s="127" t="s">
        <v>15</v>
      </c>
      <c r="K36" s="6"/>
      <c r="L36" s="95"/>
      <c r="M36" s="46"/>
      <c r="N36" s="95"/>
      <c r="O36" s="314" t="s">
        <v>22</v>
      </c>
      <c r="P36" s="321" t="s">
        <v>14</v>
      </c>
      <c r="Q36" s="48"/>
      <c r="R36" s="86"/>
      <c r="S36" s="85"/>
      <c r="T36" s="95"/>
      <c r="U36" s="211" t="s">
        <v>142</v>
      </c>
      <c r="V36" s="212" t="s">
        <v>101</v>
      </c>
      <c r="W36" s="175"/>
      <c r="X36" s="234"/>
      <c r="Y36" s="8"/>
      <c r="Z36" s="8"/>
      <c r="AA36" s="8"/>
      <c r="AB36" s="8"/>
      <c r="AC36" s="8"/>
      <c r="AD36" s="8"/>
      <c r="AE36" s="8"/>
      <c r="AF36" s="8"/>
      <c r="AG36" s="8"/>
      <c r="AH36"/>
      <c r="AI36" s="8"/>
    </row>
    <row r="37" spans="1:35" s="36" customFormat="1" ht="45.75" customHeight="1" thickBot="1" x14ac:dyDescent="0.3">
      <c r="A37" s="318"/>
      <c r="B37" s="319"/>
      <c r="C37" s="139" t="s">
        <v>126</v>
      </c>
      <c r="D37" s="204" t="s">
        <v>16</v>
      </c>
      <c r="E37" s="108" t="s">
        <v>144</v>
      </c>
      <c r="F37" s="127" t="s">
        <v>16</v>
      </c>
      <c r="G37" s="100"/>
      <c r="H37" s="7"/>
      <c r="I37" s="185" t="s">
        <v>111</v>
      </c>
      <c r="J37" s="99" t="s">
        <v>17</v>
      </c>
      <c r="K37" s="100"/>
      <c r="L37" s="100"/>
      <c r="M37" s="103"/>
      <c r="N37" s="145"/>
      <c r="O37" s="320"/>
      <c r="P37" s="322"/>
      <c r="Q37" s="100"/>
      <c r="R37" s="100"/>
      <c r="S37" s="6"/>
      <c r="T37" s="7"/>
      <c r="U37" s="100"/>
      <c r="V37" s="100"/>
      <c r="W37" s="6"/>
      <c r="X37" s="7"/>
      <c r="Y37" s="203"/>
      <c r="Z37" s="8"/>
      <c r="AA37" s="8"/>
      <c r="AB37" s="8"/>
      <c r="AC37" s="8"/>
      <c r="AD37" s="8"/>
      <c r="AE37" s="8"/>
      <c r="AF37" s="8"/>
      <c r="AG37" s="8"/>
      <c r="AH37"/>
      <c r="AI37" s="8"/>
    </row>
    <row r="38" spans="1:35" s="8" customFormat="1" ht="36.75" customHeight="1" thickTop="1" x14ac:dyDescent="0.25">
      <c r="A38" s="312" t="s">
        <v>23</v>
      </c>
      <c r="B38" s="313" t="s">
        <v>19</v>
      </c>
      <c r="C38" s="94"/>
      <c r="D38" s="95"/>
      <c r="E38" s="94"/>
      <c r="F38" s="95"/>
      <c r="G38" s="81" t="s">
        <v>161</v>
      </c>
      <c r="H38" s="81" t="s">
        <v>15</v>
      </c>
      <c r="I38" s="6"/>
      <c r="J38" s="6"/>
      <c r="K38" s="94"/>
      <c r="L38" s="95"/>
      <c r="M38" s="46"/>
      <c r="N38" s="94"/>
      <c r="O38" s="315" t="s">
        <v>23</v>
      </c>
      <c r="P38" s="316" t="s">
        <v>19</v>
      </c>
      <c r="Q38" s="48"/>
      <c r="R38" s="86"/>
      <c r="S38" s="94"/>
      <c r="T38" s="95"/>
      <c r="U38" s="85"/>
      <c r="V38" s="86"/>
      <c r="W38" s="94"/>
      <c r="X38" s="95"/>
      <c r="AH38"/>
    </row>
    <row r="39" spans="1:35" s="8" customFormat="1" ht="41.25" customHeight="1" thickBot="1" x14ac:dyDescent="0.3">
      <c r="A39" s="312"/>
      <c r="B39" s="319"/>
      <c r="C39" s="126" t="s">
        <v>106</v>
      </c>
      <c r="D39" s="127" t="s">
        <v>16</v>
      </c>
      <c r="E39" s="6"/>
      <c r="F39" s="6"/>
      <c r="G39" s="100"/>
      <c r="H39" s="101"/>
      <c r="I39" s="100"/>
      <c r="J39" s="101"/>
      <c r="K39" s="100"/>
      <c r="L39" s="101"/>
      <c r="M39" s="140"/>
      <c r="N39" s="166"/>
      <c r="O39" s="315"/>
      <c r="P39" s="316"/>
      <c r="Q39" s="100"/>
      <c r="R39" s="100"/>
      <c r="S39" s="6"/>
      <c r="T39" s="7"/>
      <c r="U39" s="100"/>
      <c r="V39" s="101"/>
      <c r="W39" s="100"/>
      <c r="X39" s="145"/>
      <c r="Y39" s="203"/>
      <c r="AH39"/>
    </row>
    <row r="40" spans="1:35" s="8" customFormat="1" ht="40.5" customHeight="1" thickTop="1" x14ac:dyDescent="0.25">
      <c r="A40" s="112" t="s">
        <v>25</v>
      </c>
      <c r="B40" s="91" t="s">
        <v>21</v>
      </c>
      <c r="C40" s="134" t="s">
        <v>33</v>
      </c>
      <c r="D40" s="135" t="s">
        <v>15</v>
      </c>
      <c r="E40" s="94" t="s">
        <v>31</v>
      </c>
      <c r="F40" s="95"/>
      <c r="G40" s="94"/>
      <c r="H40" s="95"/>
      <c r="I40" s="94"/>
      <c r="J40" s="95"/>
      <c r="K40" s="95"/>
      <c r="L40" s="141"/>
      <c r="M40" s="95"/>
      <c r="N40" s="167"/>
      <c r="O40" s="179" t="s">
        <v>25</v>
      </c>
      <c r="P40" s="195" t="s">
        <v>21</v>
      </c>
      <c r="Q40" s="116"/>
      <c r="R40" s="117"/>
      <c r="S40" s="142"/>
      <c r="T40" s="95"/>
      <c r="U40" s="141"/>
      <c r="V40" s="95"/>
      <c r="W40" s="96"/>
      <c r="X40" s="98"/>
      <c r="AH40"/>
    </row>
    <row r="41" spans="1:35" s="8" customFormat="1" ht="40.5" hidden="1" customHeight="1" x14ac:dyDescent="0.25">
      <c r="A41" s="118" t="s">
        <v>69</v>
      </c>
      <c r="B41" s="27"/>
      <c r="C41" s="4"/>
      <c r="D41" s="5"/>
      <c r="E41" s="4"/>
      <c r="F41" s="5"/>
      <c r="G41" s="4"/>
      <c r="H41" s="5"/>
      <c r="I41" s="5"/>
      <c r="J41" s="5"/>
      <c r="K41" s="5"/>
      <c r="L41" s="14"/>
      <c r="M41" s="5"/>
      <c r="N41" s="168"/>
      <c r="O41" s="180" t="s">
        <v>69</v>
      </c>
      <c r="P41" s="182" t="s">
        <v>24</v>
      </c>
      <c r="Q41" s="172"/>
      <c r="R41" s="73"/>
      <c r="S41" s="9"/>
      <c r="T41" s="5"/>
      <c r="U41" s="14"/>
      <c r="V41" s="5"/>
      <c r="W41" s="6"/>
      <c r="X41" s="119"/>
    </row>
    <row r="42" spans="1:35" ht="24.95" customHeight="1" thickBot="1" x14ac:dyDescent="0.3">
      <c r="A42" s="324" t="s">
        <v>1</v>
      </c>
      <c r="B42" s="325"/>
      <c r="C42" s="122" t="s">
        <v>9</v>
      </c>
      <c r="D42" s="122" t="s">
        <v>3</v>
      </c>
      <c r="E42" s="122" t="s">
        <v>10</v>
      </c>
      <c r="F42" s="122" t="s">
        <v>3</v>
      </c>
      <c r="G42" s="122" t="s">
        <v>11</v>
      </c>
      <c r="H42" s="122" t="s">
        <v>3</v>
      </c>
      <c r="I42" s="122" t="s">
        <v>12</v>
      </c>
      <c r="J42" s="122" t="s">
        <v>3</v>
      </c>
      <c r="K42" s="123" t="s">
        <v>7</v>
      </c>
      <c r="L42" s="120" t="s">
        <v>3</v>
      </c>
      <c r="M42" s="123" t="s">
        <v>8</v>
      </c>
      <c r="N42" s="162" t="s">
        <v>3</v>
      </c>
      <c r="O42" s="324" t="s">
        <v>1</v>
      </c>
      <c r="P42" s="326"/>
      <c r="Q42" s="124" t="s">
        <v>9</v>
      </c>
      <c r="R42" s="122" t="s">
        <v>3</v>
      </c>
      <c r="S42" s="122" t="s">
        <v>10</v>
      </c>
      <c r="T42" s="122" t="s">
        <v>3</v>
      </c>
      <c r="U42" s="122" t="s">
        <v>11</v>
      </c>
      <c r="V42" s="122" t="s">
        <v>3</v>
      </c>
      <c r="W42" s="122" t="s">
        <v>12</v>
      </c>
      <c r="X42" s="125" t="s">
        <v>3</v>
      </c>
    </row>
    <row r="43" spans="1:35" s="8" customFormat="1" ht="44.25" customHeight="1" thickTop="1" x14ac:dyDescent="0.25">
      <c r="A43" s="312" t="s">
        <v>13</v>
      </c>
      <c r="B43" s="323" t="s">
        <v>24</v>
      </c>
      <c r="C43" s="85"/>
      <c r="D43" s="6"/>
      <c r="E43" s="94"/>
      <c r="F43" s="46"/>
      <c r="G43" s="94"/>
      <c r="H43" s="46"/>
      <c r="I43" s="94"/>
      <c r="J43" s="96"/>
      <c r="K43" s="237"/>
      <c r="L43" s="47"/>
      <c r="M43" s="86"/>
      <c r="N43" s="65"/>
      <c r="O43" s="315" t="s">
        <v>13</v>
      </c>
      <c r="P43" s="316" t="s">
        <v>24</v>
      </c>
      <c r="Q43" s="176"/>
      <c r="R43" s="89"/>
      <c r="S43" s="46"/>
      <c r="T43" s="47"/>
      <c r="U43" s="46"/>
      <c r="V43" s="47"/>
      <c r="W43" s="85"/>
      <c r="X43" s="157"/>
    </row>
    <row r="44" spans="1:35" s="8" customFormat="1" ht="40.5" customHeight="1" thickBot="1" x14ac:dyDescent="0.3">
      <c r="A44" s="312"/>
      <c r="B44" s="319"/>
      <c r="C44" s="100"/>
      <c r="D44" s="7"/>
      <c r="E44" s="100"/>
      <c r="F44" s="100"/>
      <c r="G44" s="100"/>
      <c r="H44" s="100"/>
      <c r="I44" s="81" t="s">
        <v>133</v>
      </c>
      <c r="J44" s="102" t="s">
        <v>16</v>
      </c>
      <c r="K44" s="99" t="s">
        <v>127</v>
      </c>
      <c r="L44" s="102" t="s">
        <v>15</v>
      </c>
      <c r="M44" s="6"/>
      <c r="N44" s="45"/>
      <c r="O44" s="315"/>
      <c r="P44" s="316"/>
      <c r="Q44" s="100"/>
      <c r="R44" s="145"/>
      <c r="S44" s="104" t="s">
        <v>175</v>
      </c>
      <c r="T44" s="131" t="s">
        <v>101</v>
      </c>
      <c r="U44" s="6"/>
      <c r="V44" s="7"/>
      <c r="W44" s="100"/>
      <c r="X44" s="145"/>
      <c r="Y44" s="203"/>
    </row>
    <row r="45" spans="1:35" s="8" customFormat="1" ht="46.5" customHeight="1" thickTop="1" x14ac:dyDescent="0.25">
      <c r="A45" s="317" t="s">
        <v>18</v>
      </c>
      <c r="B45" s="323" t="s">
        <v>26</v>
      </c>
      <c r="C45" s="126" t="s">
        <v>145</v>
      </c>
      <c r="D45" s="93" t="s">
        <v>15</v>
      </c>
      <c r="E45" s="94"/>
      <c r="F45" s="95"/>
      <c r="G45" s="201" t="s">
        <v>167</v>
      </c>
      <c r="H45" s="199" t="s">
        <v>17</v>
      </c>
      <c r="I45" s="138" t="s">
        <v>177</v>
      </c>
      <c r="J45" s="202" t="s">
        <v>15</v>
      </c>
      <c r="K45" s="201" t="s">
        <v>166</v>
      </c>
      <c r="L45" s="202" t="s">
        <v>15</v>
      </c>
      <c r="M45" s="94"/>
      <c r="N45" s="146"/>
      <c r="O45" s="314" t="s">
        <v>18</v>
      </c>
      <c r="P45" s="321" t="s">
        <v>26</v>
      </c>
      <c r="Q45" s="177"/>
      <c r="R45" s="95"/>
      <c r="S45" s="96"/>
      <c r="T45" s="97"/>
      <c r="U45" s="115"/>
      <c r="V45" s="115"/>
      <c r="W45" s="115"/>
      <c r="X45" s="144"/>
    </row>
    <row r="46" spans="1:35" s="8" customFormat="1" ht="46.5" customHeight="1" thickBot="1" x14ac:dyDescent="0.3">
      <c r="A46" s="318"/>
      <c r="B46" s="319"/>
      <c r="C46" s="99" t="s">
        <v>110</v>
      </c>
      <c r="D46" s="99" t="s">
        <v>16</v>
      </c>
      <c r="E46" s="100"/>
      <c r="F46" s="101"/>
      <c r="G46" s="139" t="s">
        <v>119</v>
      </c>
      <c r="H46" s="204" t="s">
        <v>16</v>
      </c>
      <c r="I46" s="100"/>
      <c r="J46" s="101"/>
      <c r="K46" s="99" t="s">
        <v>107</v>
      </c>
      <c r="L46" s="102" t="s">
        <v>17</v>
      </c>
      <c r="M46" s="100"/>
      <c r="N46" s="164"/>
      <c r="O46" s="320"/>
      <c r="P46" s="322"/>
      <c r="Q46" s="104" t="s">
        <v>138</v>
      </c>
      <c r="R46" s="131" t="s">
        <v>17</v>
      </c>
      <c r="S46" s="100"/>
      <c r="T46" s="145"/>
      <c r="U46" s="100"/>
      <c r="V46" s="101"/>
      <c r="W46" s="100"/>
      <c r="X46" s="101"/>
      <c r="Y46" s="203"/>
    </row>
    <row r="47" spans="1:35" s="8" customFormat="1" ht="41.25" customHeight="1" thickTop="1" x14ac:dyDescent="0.25">
      <c r="A47" s="312" t="s">
        <v>20</v>
      </c>
      <c r="B47" s="323" t="s">
        <v>83</v>
      </c>
      <c r="C47" s="215" t="s">
        <v>128</v>
      </c>
      <c r="D47" s="82" t="s">
        <v>17</v>
      </c>
      <c r="E47" s="96"/>
      <c r="F47" s="47"/>
      <c r="G47" s="184" t="s">
        <v>151</v>
      </c>
      <c r="H47" s="184" t="s">
        <v>17</v>
      </c>
      <c r="I47" s="130" t="s">
        <v>152</v>
      </c>
      <c r="J47" s="39" t="s">
        <v>17</v>
      </c>
      <c r="K47" s="94"/>
      <c r="L47" s="97"/>
      <c r="M47" s="85"/>
      <c r="N47" s="65"/>
      <c r="O47" s="315" t="s">
        <v>20</v>
      </c>
      <c r="P47" s="316" t="s">
        <v>83</v>
      </c>
      <c r="Q47" s="6"/>
      <c r="R47" s="7"/>
      <c r="S47" s="85"/>
      <c r="T47" s="86"/>
      <c r="U47" s="85"/>
      <c r="V47" s="143"/>
      <c r="W47" s="128"/>
      <c r="X47" s="160"/>
    </row>
    <row r="48" spans="1:35" s="8" customFormat="1" ht="43.5" customHeight="1" thickBot="1" x14ac:dyDescent="0.3">
      <c r="A48" s="312"/>
      <c r="B48" s="319"/>
      <c r="C48" s="126" t="s">
        <v>147</v>
      </c>
      <c r="D48" s="127" t="s">
        <v>16</v>
      </c>
      <c r="E48" s="6"/>
      <c r="F48" s="101"/>
      <c r="G48" s="81" t="s">
        <v>100</v>
      </c>
      <c r="H48" s="102" t="s">
        <v>15</v>
      </c>
      <c r="I48" s="99" t="s">
        <v>108</v>
      </c>
      <c r="J48" s="82" t="s">
        <v>15</v>
      </c>
      <c r="K48" s="100"/>
      <c r="L48" s="145"/>
      <c r="M48" s="6"/>
      <c r="N48" s="101"/>
      <c r="O48" s="315"/>
      <c r="P48" s="316"/>
      <c r="Q48" s="100"/>
      <c r="R48" s="101"/>
      <c r="S48" s="100"/>
      <c r="T48" s="101"/>
      <c r="U48" s="104" t="s">
        <v>183</v>
      </c>
      <c r="V48" s="214" t="s">
        <v>185</v>
      </c>
      <c r="W48" s="174" t="s">
        <v>121</v>
      </c>
      <c r="X48" s="105" t="s">
        <v>185</v>
      </c>
    </row>
    <row r="49" spans="1:25" s="8" customFormat="1" ht="41.25" customHeight="1" thickTop="1" x14ac:dyDescent="0.25">
      <c r="A49" s="317" t="s">
        <v>22</v>
      </c>
      <c r="B49" s="323" t="s">
        <v>27</v>
      </c>
      <c r="C49" s="340" t="s">
        <v>28</v>
      </c>
      <c r="D49" s="94"/>
      <c r="E49" s="340" t="s">
        <v>28</v>
      </c>
      <c r="F49" s="47"/>
      <c r="G49" s="340" t="s">
        <v>28</v>
      </c>
      <c r="H49" s="95"/>
      <c r="I49" s="340" t="s">
        <v>28</v>
      </c>
      <c r="J49" s="95"/>
      <c r="K49" s="340" t="s">
        <v>28</v>
      </c>
      <c r="L49" s="95"/>
      <c r="M49" s="94"/>
      <c r="N49" s="95"/>
      <c r="O49" s="314" t="s">
        <v>22</v>
      </c>
      <c r="P49" s="321" t="s">
        <v>27</v>
      </c>
      <c r="Q49" s="340" t="s">
        <v>28</v>
      </c>
      <c r="R49" s="117"/>
      <c r="S49" s="340" t="s">
        <v>28</v>
      </c>
      <c r="T49" s="95"/>
      <c r="U49" s="340" t="s">
        <v>28</v>
      </c>
      <c r="V49" s="146"/>
      <c r="W49" s="340" t="s">
        <v>28</v>
      </c>
      <c r="X49" s="133"/>
    </row>
    <row r="50" spans="1:25" s="8" customFormat="1" ht="45" customHeight="1" thickBot="1" x14ac:dyDescent="0.3">
      <c r="A50" s="318"/>
      <c r="B50" s="319"/>
      <c r="C50" s="341"/>
      <c r="D50" s="7"/>
      <c r="E50" s="342"/>
      <c r="F50" s="101"/>
      <c r="G50" s="342"/>
      <c r="H50" s="46"/>
      <c r="I50" s="342"/>
      <c r="J50" s="7"/>
      <c r="K50" s="342"/>
      <c r="L50" s="145"/>
      <c r="M50" s="6"/>
      <c r="N50" s="145"/>
      <c r="O50" s="320"/>
      <c r="P50" s="322"/>
      <c r="Q50" s="342"/>
      <c r="R50" s="101"/>
      <c r="S50" s="342"/>
      <c r="T50" s="101"/>
      <c r="U50" s="342"/>
      <c r="V50" s="145"/>
      <c r="W50" s="342"/>
      <c r="X50" s="145"/>
      <c r="Y50" s="203"/>
    </row>
    <row r="51" spans="1:25" s="8" customFormat="1" ht="40.5" customHeight="1" thickTop="1" x14ac:dyDescent="0.25">
      <c r="A51" s="317" t="s">
        <v>23</v>
      </c>
      <c r="B51" s="323" t="s">
        <v>29</v>
      </c>
      <c r="C51" s="206" t="s">
        <v>153</v>
      </c>
      <c r="D51" s="184" t="s">
        <v>16</v>
      </c>
      <c r="E51" s="96"/>
      <c r="F51" s="96"/>
      <c r="G51" s="192" t="s">
        <v>120</v>
      </c>
      <c r="H51" s="188" t="s">
        <v>17</v>
      </c>
      <c r="I51" s="94"/>
      <c r="J51" s="95"/>
      <c r="K51" s="215" t="s">
        <v>113</v>
      </c>
      <c r="L51" s="225" t="s">
        <v>17</v>
      </c>
      <c r="M51" s="94"/>
      <c r="N51" s="169"/>
      <c r="O51" s="314" t="s">
        <v>23</v>
      </c>
      <c r="P51" s="316" t="s">
        <v>29</v>
      </c>
      <c r="Q51" s="94"/>
      <c r="R51" s="7"/>
      <c r="S51" s="94"/>
      <c r="T51" s="85"/>
      <c r="U51" s="94"/>
      <c r="V51" s="146"/>
      <c r="W51" s="109"/>
      <c r="X51" s="133"/>
    </row>
    <row r="52" spans="1:25" s="8" customFormat="1" ht="45" customHeight="1" thickBot="1" x14ac:dyDescent="0.3">
      <c r="A52" s="318"/>
      <c r="B52" s="319"/>
      <c r="C52" s="205" t="s">
        <v>159</v>
      </c>
      <c r="D52" s="194" t="s">
        <v>15</v>
      </c>
      <c r="E52" s="100"/>
      <c r="F52" s="101"/>
      <c r="G52" s="108" t="s">
        <v>115</v>
      </c>
      <c r="H52" s="209" t="s">
        <v>15</v>
      </c>
      <c r="I52" s="108" t="s">
        <v>139</v>
      </c>
      <c r="J52" s="209" t="s">
        <v>15</v>
      </c>
      <c r="K52" s="232" t="s">
        <v>141</v>
      </c>
      <c r="L52" s="269" t="s">
        <v>101</v>
      </c>
      <c r="M52" s="87"/>
      <c r="N52" s="101"/>
      <c r="O52" s="320"/>
      <c r="P52" s="316"/>
      <c r="Q52" s="104" t="s">
        <v>170</v>
      </c>
      <c r="R52" s="131" t="s">
        <v>101</v>
      </c>
      <c r="S52" s="191"/>
      <c r="T52" s="101"/>
      <c r="U52" s="171"/>
      <c r="V52" s="101"/>
      <c r="W52" s="100"/>
      <c r="X52" s="101"/>
    </row>
    <row r="53" spans="1:25" s="8" customFormat="1" ht="42.75" customHeight="1" thickTop="1" thickBot="1" x14ac:dyDescent="0.3">
      <c r="A53" s="150" t="s">
        <v>25</v>
      </c>
      <c r="B53" s="91" t="s">
        <v>30</v>
      </c>
      <c r="C53" s="94"/>
      <c r="D53" s="95"/>
      <c r="E53" s="151"/>
      <c r="F53" s="154"/>
      <c r="G53" s="217"/>
      <c r="H53" s="152"/>
      <c r="I53" s="151"/>
      <c r="J53" s="152"/>
      <c r="K53" s="151"/>
      <c r="L53" s="152"/>
      <c r="M53" s="151"/>
      <c r="N53" s="154"/>
      <c r="O53" s="183" t="s">
        <v>25</v>
      </c>
      <c r="P53" s="195" t="s">
        <v>30</v>
      </c>
      <c r="Q53" s="153"/>
      <c r="R53" s="152"/>
      <c r="S53" s="151"/>
      <c r="T53" s="152"/>
      <c r="U53" s="153"/>
      <c r="V53" s="154"/>
      <c r="W53" s="155"/>
      <c r="X53" s="156"/>
    </row>
    <row r="54" spans="1:25" s="8" customFormat="1" ht="42.75" hidden="1" customHeight="1" thickTop="1" thickBot="1" x14ac:dyDescent="0.3">
      <c r="A54" s="147" t="s">
        <v>69</v>
      </c>
      <c r="B54" s="222"/>
      <c r="C54" s="46"/>
      <c r="D54" s="47"/>
      <c r="E54" s="85"/>
      <c r="F54" s="86"/>
      <c r="G54" s="148"/>
      <c r="H54" s="86"/>
      <c r="I54" s="85"/>
      <c r="J54" s="86"/>
      <c r="K54" s="85"/>
      <c r="L54" s="86"/>
      <c r="M54" s="46"/>
      <c r="N54" s="86"/>
      <c r="O54" s="149" t="s">
        <v>69</v>
      </c>
      <c r="P54" s="74" t="s">
        <v>95</v>
      </c>
      <c r="Q54" s="128"/>
      <c r="R54" s="111"/>
      <c r="S54" s="46"/>
      <c r="T54" s="86"/>
      <c r="U54" s="48"/>
      <c r="V54" s="65"/>
      <c r="W54" s="128"/>
      <c r="X54" s="129"/>
    </row>
    <row r="55" spans="1:25" ht="29.25" customHeight="1" thickTop="1" x14ac:dyDescent="0.25">
      <c r="B55" s="223"/>
      <c r="C55" s="223"/>
      <c r="D55" s="223"/>
      <c r="G55" s="42"/>
      <c r="I55" s="15" t="s">
        <v>43</v>
      </c>
      <c r="J55" s="15"/>
      <c r="K55" s="16" t="s">
        <v>1</v>
      </c>
      <c r="L55" s="16" t="s">
        <v>44</v>
      </c>
      <c r="M55" s="16" t="s">
        <v>1</v>
      </c>
      <c r="N55" s="16" t="s">
        <v>44</v>
      </c>
      <c r="O55" s="330" t="s">
        <v>45</v>
      </c>
      <c r="P55" s="330"/>
      <c r="Q55" s="16" t="s">
        <v>46</v>
      </c>
      <c r="R55" s="16" t="s">
        <v>1</v>
      </c>
      <c r="S55" s="16" t="s">
        <v>44</v>
      </c>
      <c r="T55" s="16" t="s">
        <v>45</v>
      </c>
    </row>
    <row r="56" spans="1:25" ht="29.25" customHeight="1" x14ac:dyDescent="0.25">
      <c r="E56" t="s">
        <v>31</v>
      </c>
      <c r="I56" s="17" t="s">
        <v>47</v>
      </c>
      <c r="J56" s="18"/>
      <c r="K56" s="19">
        <f>2*(COUNTIF($C$4:$J$15,"TRANG")+COUNTIF($Q$4:$X$15,"TRANG")-COUNTIF(G15:J15,"TRANG"))</f>
        <v>14</v>
      </c>
      <c r="L56" s="19">
        <f>2*(COUNTIF($M$4:$N$15,"TRANG")+COUNTIF(K4:L15,"TRANG"))</f>
        <v>0</v>
      </c>
      <c r="M56" s="19">
        <f>2*(COUNTIF($C$4:$J$15,"TRANG")+COUNTIF($Q$4:$X$15,"TRANG")-COUNTIF(I15:L15,"TRANG"))</f>
        <v>14</v>
      </c>
      <c r="N56" s="19">
        <f>2*(COUNTIF($M$4:$N$15,"TRANG")+COUNTIF(K4:L15,"TRANG"))</f>
        <v>0</v>
      </c>
      <c r="O56" s="331">
        <f t="shared" ref="O56:O60" si="0">SUM(M56:N56)</f>
        <v>14</v>
      </c>
      <c r="P56" s="331"/>
      <c r="Q56" s="41" t="s">
        <v>47</v>
      </c>
      <c r="R56" s="19">
        <f>M56+M62+M69+M76</f>
        <v>60</v>
      </c>
      <c r="S56" s="19">
        <f>N56+N62+N69+N76</f>
        <v>12</v>
      </c>
      <c r="T56" s="19">
        <f t="shared" ref="T56:T60" si="1">SUM(R56:S56)</f>
        <v>72</v>
      </c>
    </row>
    <row r="57" spans="1:25" ht="29.25" customHeight="1" x14ac:dyDescent="0.25">
      <c r="E57" t="s">
        <v>31</v>
      </c>
      <c r="I57" s="20" t="s">
        <v>48</v>
      </c>
      <c r="J57" s="21"/>
      <c r="K57" s="22">
        <f>2*(COUNTIF($C$4:$J$15,"UYÊN")+COUNTIF($Q$4:$X$15,"UYÊN")-COUNTIF(G15:J15,"UYÊN"))</f>
        <v>20</v>
      </c>
      <c r="L57" s="22">
        <f>2*(COUNTIF($M$4:$N$15,"UYÊN")+COUNTIF(K4:L15,"UYÊN"))</f>
        <v>0</v>
      </c>
      <c r="M57" s="22">
        <f>2*(COUNTIF($C$4:$J$15,"UYÊN")+COUNTIF($Q$4:$X$15,"UYÊN")-COUNTIF(I15:L15,"UYÊN"))</f>
        <v>20</v>
      </c>
      <c r="N57" s="22">
        <f>2*(COUNTIF($M$4:$N$15,"UYÊN")+COUNTIF(K4:L15,"UYÊN"))</f>
        <v>0</v>
      </c>
      <c r="O57" s="332">
        <f t="shared" si="0"/>
        <v>20</v>
      </c>
      <c r="P57" s="332"/>
      <c r="Q57" s="33" t="s">
        <v>48</v>
      </c>
      <c r="R57" s="22">
        <f>M57+M63+M70+M77</f>
        <v>60</v>
      </c>
      <c r="S57" s="22">
        <f>N57+N63+N70+N77</f>
        <v>0</v>
      </c>
      <c r="T57" s="22">
        <f t="shared" si="1"/>
        <v>60</v>
      </c>
    </row>
    <row r="58" spans="1:25" ht="29.25" customHeight="1" x14ac:dyDescent="0.25">
      <c r="G58" t="s">
        <v>31</v>
      </c>
      <c r="I58" s="23" t="s">
        <v>50</v>
      </c>
      <c r="J58" s="24"/>
      <c r="K58" s="10">
        <f>2*(COUNTIF($C$4:$J$15,"NGUYÊN")+COUNTIF($Q$4:$X$15,"NGUYÊN")-COUNTIF(G15:J15,"NGUYÊN"))</f>
        <v>18</v>
      </c>
      <c r="L58" s="10">
        <f>2*(COUNTIF($M$4:$N$15,"NGUYÊN")+COUNTIF(K3:L13,"NGUYÊN"))</f>
        <v>4</v>
      </c>
      <c r="M58" s="10">
        <f>2*(COUNTIF($C$4:$J$15,"NGUYÊN")+COUNTIF($Q$4:$X$15,"NGUYÊN")-COUNTIF(I15:L15,"NGUYÊN"))</f>
        <v>18</v>
      </c>
      <c r="N58" s="10">
        <f>2*(COUNTIF($M$4:$N$15,"NGUYÊN")+COUNTIF(K3:L13,"NGUYÊN"))</f>
        <v>4</v>
      </c>
      <c r="O58" s="333">
        <f t="shared" si="0"/>
        <v>22</v>
      </c>
      <c r="P58" s="333"/>
      <c r="Q58" s="35" t="s">
        <v>50</v>
      </c>
      <c r="R58" s="10">
        <f t="shared" ref="R58:S60" si="2">M58+M65+M72+M79</f>
        <v>54</v>
      </c>
      <c r="S58" s="10">
        <f t="shared" si="2"/>
        <v>12</v>
      </c>
      <c r="T58" s="10">
        <f t="shared" si="1"/>
        <v>66</v>
      </c>
    </row>
    <row r="59" spans="1:25" ht="29.25" customHeight="1" x14ac:dyDescent="0.25">
      <c r="I59" s="30" t="s">
        <v>187</v>
      </c>
      <c r="J59" s="31"/>
      <c r="K59" s="32">
        <f>2*(COUNTIF($C$4:$J$15,"HOÀNG")+COUNTIF($Q$4:$X$15,"HOÀNG")-COUNTIF(G16:J16,"HOÀNG"))</f>
        <v>6</v>
      </c>
      <c r="L59" s="32">
        <f>2*(COUNTIF($M$4:$N$15,"HOÀNG")+COUNTIF(K4:L15,"HOÀNG"))</f>
        <v>0</v>
      </c>
      <c r="M59" s="32">
        <f>2*(COUNTIF($C$4:$J$15,"HOÀNG")+COUNTIF($Q$4:$X$15,"HOÀNG")-COUNTIF(I16:L16,"HOÀNG"))</f>
        <v>6</v>
      </c>
      <c r="N59" s="32">
        <f>2*(COUNTIF($M$4:$N$15,"HOÀNG")+COUNTIF(K4:L15,"HOÀNG"))</f>
        <v>0</v>
      </c>
      <c r="O59" s="334">
        <f>SUM(M59:N59)</f>
        <v>6</v>
      </c>
      <c r="P59" s="334"/>
      <c r="Q59" s="30" t="s">
        <v>187</v>
      </c>
      <c r="R59" s="32">
        <f t="shared" si="2"/>
        <v>10</v>
      </c>
      <c r="S59" s="32">
        <f t="shared" si="2"/>
        <v>0</v>
      </c>
      <c r="T59" s="32">
        <f t="shared" si="1"/>
        <v>10</v>
      </c>
    </row>
    <row r="60" spans="1:25" ht="29.25" customHeight="1" x14ac:dyDescent="0.25">
      <c r="I60" s="77" t="s">
        <v>98</v>
      </c>
      <c r="J60" s="78"/>
      <c r="K60" s="79">
        <f>2*(COUNTIF($C$4:$J$15,"HIẾU")+COUNTIF($Q$4:$X$15,"HIẾU")-COUNTIF(G17:J17,"HIẾU"))</f>
        <v>6</v>
      </c>
      <c r="L60" s="79">
        <f>2*(COUNTIF($M$4:$N$15,"HIẾU")+COUNTIF(K5:L16,"HIẾU"))</f>
        <v>0</v>
      </c>
      <c r="M60" s="79">
        <f>2*(COUNTIF($C$4:$J$15,"HIẾU")+COUNTIF($Q$4:$X$15,"HIẾU")-COUNTIF(I18:L18,"HIẾU"))</f>
        <v>6</v>
      </c>
      <c r="N60" s="79">
        <f>2*(COUNTIF($M$4:$N$15,"HIẾU")+COUNTIF(K5:L16,"HIẾU"))</f>
        <v>0</v>
      </c>
      <c r="O60" s="335">
        <f t="shared" si="0"/>
        <v>6</v>
      </c>
      <c r="P60" s="336"/>
      <c r="Q60" s="79" t="s">
        <v>98</v>
      </c>
      <c r="R60" s="11">
        <f>M60+M67+M74+M81</f>
        <v>22</v>
      </c>
      <c r="S60" s="11">
        <f t="shared" si="2"/>
        <v>4</v>
      </c>
      <c r="T60" s="11">
        <f t="shared" si="1"/>
        <v>26</v>
      </c>
    </row>
    <row r="61" spans="1:25" ht="29.25" customHeight="1" x14ac:dyDescent="0.25">
      <c r="I61" s="15" t="s">
        <v>51</v>
      </c>
      <c r="J61" s="25"/>
      <c r="K61" s="16" t="s">
        <v>1</v>
      </c>
      <c r="L61" s="16" t="s">
        <v>44</v>
      </c>
      <c r="M61" s="16" t="s">
        <v>1</v>
      </c>
      <c r="N61" s="16" t="s">
        <v>44</v>
      </c>
      <c r="O61" s="330" t="s">
        <v>45</v>
      </c>
      <c r="P61" s="330"/>
      <c r="T61" s="44"/>
      <c r="U61" t="s">
        <v>52</v>
      </c>
    </row>
    <row r="62" spans="1:25" ht="29.25" customHeight="1" x14ac:dyDescent="0.25">
      <c r="I62" s="17" t="s">
        <v>47</v>
      </c>
      <c r="J62" s="18"/>
      <c r="K62" s="19">
        <f>2*(COUNTIF($C$17:$J$28,"TRANG")+COUNTIF($Q$17:$X$28,"TRANG")-COUNTIF(G28:J28,"TRANG"))</f>
        <v>18</v>
      </c>
      <c r="L62" s="19">
        <f>2*(COUNTIF($M$17:$N$28,"TRANG")+COUNTIF(K17:L28,"TRANG"))</f>
        <v>6</v>
      </c>
      <c r="M62" s="19">
        <f>2*(COUNTIF($C$17:$J$28,"TRANG")+COUNTIF($Q$17:$X$28,"TRANG")-COUNTIF(I28:L28,"TRANG"))</f>
        <v>18</v>
      </c>
      <c r="N62" s="19">
        <f>2*(COUNTIF($M$17:$N$28,"TRANG")+COUNTIF(K17:L28,"TRANG"))</f>
        <v>6</v>
      </c>
      <c r="O62" s="331">
        <f t="shared" ref="O62:O67" si="3">SUM(M62:N62)</f>
        <v>24</v>
      </c>
      <c r="P62" s="331"/>
      <c r="T62" s="44"/>
    </row>
    <row r="63" spans="1:25" ht="29.25" customHeight="1" x14ac:dyDescent="0.25">
      <c r="I63" s="20" t="s">
        <v>48</v>
      </c>
      <c r="J63" s="21"/>
      <c r="K63" s="33">
        <f>2*(COUNTIF($C$17:$J$28,"UYÊN")+COUNTIF($Q$17:$X$28,"UYÊN")-COUNTIF(G29:J29,"UYÊN"))</f>
        <v>14</v>
      </c>
      <c r="L63" s="22">
        <f>2*(COUNTIF($M$17:$N$28,"UYÊN")+COUNTIF(K17:L28,"UYÊN"))</f>
        <v>0</v>
      </c>
      <c r="M63" s="33">
        <f>2*(COUNTIF($C$17:$J$28,"UYÊN")+COUNTIF($Q$17:$X$28,"UYÊN")-COUNTIF(I29:L29,"UYÊN"))</f>
        <v>14</v>
      </c>
      <c r="N63" s="22">
        <f>2*(COUNTIF($M$17:$N$28,"UYÊN")+COUNTIF(K17:L28,"UYÊN"))</f>
        <v>0</v>
      </c>
      <c r="O63" s="332">
        <f t="shared" si="3"/>
        <v>14</v>
      </c>
      <c r="P63" s="332"/>
      <c r="T63" s="44"/>
    </row>
    <row r="64" spans="1:25" ht="29.25" customHeight="1" x14ac:dyDescent="0.4">
      <c r="H64" s="26"/>
      <c r="I64" s="28" t="s">
        <v>49</v>
      </c>
      <c r="J64" s="29"/>
      <c r="K64" s="34">
        <f>2*(COUNTIF($C$17:$J$28,"NHU")+COUNTIF($Q$17:$X$28,"NHU")-COUNTIF(G29:J31,"NHU"))</f>
        <v>0</v>
      </c>
      <c r="L64" s="13">
        <f>2*(COUNTIF($M$17:$N$28,"TUẤN")+COUNTIF(K17:L28,"TUẤN"))</f>
        <v>0</v>
      </c>
      <c r="M64" s="34">
        <f>2*(COUNTIF($C$17:$J$28,"NHU")+COUNTIF($Q$17:$X$28,"NHU")-COUNTIF(I29:L31,"NHU"))</f>
        <v>0</v>
      </c>
      <c r="N64" s="13">
        <f>2*(COUNTIF($M$17:$N$28,"NHU")+COUNTIF(K17:L28,"NHU"))</f>
        <v>0</v>
      </c>
      <c r="O64" s="338">
        <f t="shared" si="3"/>
        <v>0</v>
      </c>
      <c r="P64" s="338"/>
      <c r="T64" s="44"/>
    </row>
    <row r="65" spans="7:20" ht="29.25" customHeight="1" x14ac:dyDescent="0.4">
      <c r="H65" s="26"/>
      <c r="I65" s="23" t="s">
        <v>50</v>
      </c>
      <c r="J65" s="24"/>
      <c r="K65" s="35">
        <f>2*(COUNTIF($C$17:$J$28,"NGUYÊN")+COUNTIF($Q$17:$X$28,"NGUYÊN")-COUNTIF(G31:J32,"NGUYÊN"))</f>
        <v>12</v>
      </c>
      <c r="L65" s="10">
        <f>2*(COUNTIF($M$17:$N$28,"NGUYÊN")+COUNTIF(K16:L26,"NGUYÊN"))</f>
        <v>2</v>
      </c>
      <c r="M65" s="10">
        <f>2*(COUNTIF($C$4:$J$15,"NGUYÊN")+COUNTIF($Q$4:$X$15,"NGUYÊN")-COUNTIF(H21:J21,"NGUYÊN"))</f>
        <v>14</v>
      </c>
      <c r="N65" s="10">
        <f>2*(COUNTIF($M$17:$N$28,"NGUYÊN")+COUNTIF(K16:L26,"NGUYÊN"))</f>
        <v>2</v>
      </c>
      <c r="O65" s="333">
        <f t="shared" si="3"/>
        <v>16</v>
      </c>
      <c r="P65" s="333"/>
      <c r="T65" s="44"/>
    </row>
    <row r="66" spans="7:20" ht="29.25" customHeight="1" x14ac:dyDescent="0.4">
      <c r="H66" s="26"/>
      <c r="I66" s="30" t="s">
        <v>187</v>
      </c>
      <c r="J66" s="31"/>
      <c r="K66" s="40">
        <f>2*(COUNTIF($C$17:$J$28,"HOÀNG")+COUNTIF($Q$17:$X$28,"HOÀNG")-COUNTIF(G32:J33,"HOÀNG"))</f>
        <v>0</v>
      </c>
      <c r="L66" s="32">
        <f>2*(COUNTIF($M$17:$N$28,"HOÀNG")+COUNTIF(K17:L28,"HOÀNG"))</f>
        <v>0</v>
      </c>
      <c r="M66" s="40">
        <f>2*(COUNTIF($C$17:$J$28,"HOÀNG")+COUNTIF($Q$17:$X$28,"HOÀNG")-COUNTIF(I32:L33,"HOÀNG"))</f>
        <v>0</v>
      </c>
      <c r="N66" s="32">
        <f>2*(COUNTIF($M$17:$N$28,"HOÀNG")+COUNTIF(K17:L28,"HOÀNG"))</f>
        <v>0</v>
      </c>
      <c r="O66" s="334">
        <f t="shared" si="3"/>
        <v>0</v>
      </c>
      <c r="P66" s="334"/>
      <c r="T66" s="44"/>
    </row>
    <row r="67" spans="7:20" ht="29.25" customHeight="1" x14ac:dyDescent="0.4">
      <c r="H67" s="26"/>
      <c r="I67" s="77" t="s">
        <v>98</v>
      </c>
      <c r="J67" s="78"/>
      <c r="K67" s="79">
        <f>2*(COUNTIF($C$17:$J$28,"HIẾU")+COUNTIF($Q$17:$X$28,"HIẾU")-COUNTIF(G33:J34,"HIẾU"))</f>
        <v>6</v>
      </c>
      <c r="L67" s="11">
        <f>2*(COUNTIF($M$17:$N$28,"HIẾU")+COUNTIF(K18:L29,"HIẾU"))</f>
        <v>2</v>
      </c>
      <c r="M67" s="79">
        <f>2*(COUNTIF($C$17:$J$28,"HIẾU")+COUNTIF($Q$17:$X$28,"HIẾU")-COUNTIF(I33:L34,"HIẾU"))</f>
        <v>6</v>
      </c>
      <c r="N67" s="11">
        <f>2*(COUNTIF($M$17:$N$28,"HIẾU")+COUNTIF(K18:L29,"HIẾU"))</f>
        <v>2</v>
      </c>
      <c r="O67" s="339">
        <f t="shared" si="3"/>
        <v>8</v>
      </c>
      <c r="P67" s="339"/>
      <c r="T67" s="44"/>
    </row>
    <row r="68" spans="7:20" ht="29.25" customHeight="1" x14ac:dyDescent="0.25">
      <c r="I68" s="15" t="s">
        <v>53</v>
      </c>
      <c r="J68" s="25"/>
      <c r="K68" s="16" t="s">
        <v>1</v>
      </c>
      <c r="L68" s="16" t="s">
        <v>44</v>
      </c>
      <c r="M68" s="16" t="s">
        <v>1</v>
      </c>
      <c r="N68" s="16" t="s">
        <v>44</v>
      </c>
      <c r="O68" s="330" t="s">
        <v>45</v>
      </c>
      <c r="P68" s="330"/>
      <c r="T68" s="44"/>
    </row>
    <row r="69" spans="7:20" ht="29.25" customHeight="1" x14ac:dyDescent="0.25">
      <c r="G69" s="337"/>
      <c r="I69" s="17" t="s">
        <v>47</v>
      </c>
      <c r="J69" s="18"/>
      <c r="K69" s="19">
        <f>2*(COUNTIF($C$30:$J$41,"TRANG")+COUNTIF($Q$30:$X$41,"TRANG")-COUNTIF($G$41:$J$41,"TRANG"))</f>
        <v>14</v>
      </c>
      <c r="L69" s="19">
        <f>2*(COUNTIF($M$30:$N$41,"TRANG")+COUNTIF(K31:L41,"TRANG"))</f>
        <v>2</v>
      </c>
      <c r="M69" s="19">
        <f>2*(COUNTIF($C$30:$J$41,"TRANG")+COUNTIF($Q$30:$X$41,"TRANG")-COUNTIF($G$41:$J$41,"TRANG"))</f>
        <v>14</v>
      </c>
      <c r="N69" s="19">
        <f>2*(COUNTIF($M$30:$N$41,"TRANG")+COUNTIF(K31:L41,"TRANG"))</f>
        <v>2</v>
      </c>
      <c r="O69" s="331">
        <f t="shared" ref="O69:O74" si="4">SUM(M69:N69)</f>
        <v>16</v>
      </c>
      <c r="P69" s="331"/>
      <c r="T69" s="44"/>
    </row>
    <row r="70" spans="7:20" ht="29.25" customHeight="1" x14ac:dyDescent="0.25">
      <c r="G70" s="337"/>
      <c r="I70" s="20" t="s">
        <v>48</v>
      </c>
      <c r="J70" s="21"/>
      <c r="K70" s="22">
        <f>2*(COUNTIF($C$30:$J$41,"UYÊN")+COUNTIF($Q$30:$X$41,"UYÊN")-COUNTIF($G$41:$J$41,"UYÊN"))</f>
        <v>16</v>
      </c>
      <c r="L70" s="22">
        <f>2*(COUNTIF($M$30:$N$41,"UYÊN")+COUNTIF(K31:L41,"UYÊN"))</f>
        <v>0</v>
      </c>
      <c r="M70" s="22">
        <f>2*(COUNTIF($C$30:$J$41,"UYÊN")+COUNTIF($Q$30:$X$41,"UYÊN")-COUNTIF($G$41:$J$41,"UYÊN"))</f>
        <v>16</v>
      </c>
      <c r="N70" s="22">
        <f>2*(COUNTIF($M$30:$N$41,"UYÊN")+COUNTIF(K31:L41,"UYÊN"))</f>
        <v>0</v>
      </c>
      <c r="O70" s="332">
        <f t="shared" si="4"/>
        <v>16</v>
      </c>
      <c r="P70" s="332"/>
      <c r="T70" s="44"/>
    </row>
    <row r="71" spans="7:20" ht="29.25" customHeight="1" x14ac:dyDescent="0.25">
      <c r="G71" s="337"/>
      <c r="I71" s="28" t="s">
        <v>49</v>
      </c>
      <c r="J71" s="29"/>
      <c r="K71" s="13">
        <f>2*(COUNTIF($C$30:$J$41,"NHU")+COUNTIF($Q$30:$X$41,"NHU")-COUNTIF($G$41:$J$41,"NHU"))</f>
        <v>0</v>
      </c>
      <c r="L71" s="13">
        <f>2*(COUNTIF($M$30:$N$41,"TUẤN")+COUNTIF(K31:L41,"TUẤN"))</f>
        <v>0</v>
      </c>
      <c r="M71" s="13">
        <f>2*(COUNTIF($C$30:$J$41,"NHU")+COUNTIF($Q$30:$X$41,"NHU")-COUNTIF($G$41:$J$41,"NHU"))</f>
        <v>0</v>
      </c>
      <c r="N71" s="13">
        <f>2*(COUNTIF($M$30:$N$41,"NHU")+COUNTIF(K31:L41,"NHU"))</f>
        <v>0</v>
      </c>
      <c r="O71" s="338">
        <f t="shared" si="4"/>
        <v>0</v>
      </c>
      <c r="P71" s="338"/>
      <c r="T71" s="44"/>
    </row>
    <row r="72" spans="7:20" ht="29.25" customHeight="1" x14ac:dyDescent="0.25">
      <c r="G72" s="337"/>
      <c r="I72" s="23" t="s">
        <v>50</v>
      </c>
      <c r="J72" s="24"/>
      <c r="K72" s="10">
        <f>2*(COUNTIF($C$30:$J$41,"NGUYÊN")+COUNTIF($Q$30:$X$41,"NGUYÊN")-COUNTIF($G$41:$J$41,"NGUYÊN"))</f>
        <v>10</v>
      </c>
      <c r="L72" s="10">
        <f>2*(COUNTIF($M$30:$N$41,"NGUYÊN")+COUNTIF(K29:L39,"NGUYÊN"))</f>
        <v>2</v>
      </c>
      <c r="M72" s="10">
        <f>2*(COUNTIF($C$30:$J$41,"NGUYÊN")+COUNTIF($Q$30:$X$41,"NGUYÊN")-COUNTIF($G$41:$J$41,"NGUYÊN"))</f>
        <v>10</v>
      </c>
      <c r="N72" s="10">
        <f>2*(COUNTIF($M$30:$N$41,"NGUYÊN")+COUNTIF(K29:L39,"NGUYÊN"))</f>
        <v>2</v>
      </c>
      <c r="O72" s="333">
        <f t="shared" si="4"/>
        <v>12</v>
      </c>
      <c r="P72" s="333"/>
      <c r="T72" s="44"/>
    </row>
    <row r="73" spans="7:20" ht="29.25" customHeight="1" x14ac:dyDescent="0.25">
      <c r="G73" s="337"/>
      <c r="I73" s="30" t="s">
        <v>187</v>
      </c>
      <c r="J73" s="31"/>
      <c r="K73" s="32">
        <f>2*(COUNTIF($C$30:$J$41,"HOÀNG")+COUNTIF($Q$30:$X$41,"HOÀNG")-COUNTIF($G$41:$J$41,"HOÀNG"))</f>
        <v>0</v>
      </c>
      <c r="L73" s="32">
        <f>2*(COUNTIF($M$30:$N$41,"HOÀNG")+COUNTIF(K31:L41,"HOÀNG"))</f>
        <v>0</v>
      </c>
      <c r="M73" s="32">
        <f>2*(COUNTIF($C$30:$J$41,"HOÀNG")+COUNTIF($Q$30:$X$41,"HOÀNG")-COUNTIF($G$41:$J$41,"HOÀNG"))</f>
        <v>0</v>
      </c>
      <c r="N73" s="32">
        <f>2*(COUNTIF($M$30:$N$41,"HOÀNG")+COUNTIF(K31:L41,"HOÀNG"))</f>
        <v>0</v>
      </c>
      <c r="O73" s="334">
        <f t="shared" si="4"/>
        <v>0</v>
      </c>
      <c r="P73" s="334"/>
      <c r="T73" s="44"/>
    </row>
    <row r="74" spans="7:20" ht="29.25" customHeight="1" x14ac:dyDescent="0.5">
      <c r="G74" s="76"/>
      <c r="I74" s="77" t="s">
        <v>98</v>
      </c>
      <c r="J74" s="78"/>
      <c r="K74" s="11">
        <f>2*(COUNTIF($C$30:$J$41,"HIẾU")+COUNTIF($Q$30:$X$41,"HIẾU")-COUNTIF($G$41:$J$41,"HIẾU"))</f>
        <v>6</v>
      </c>
      <c r="L74" s="11">
        <f>2*(COUNTIF($M$30:$N$41,"HIẾU")+COUNTIF(K32:L42,"HIẾU"))</f>
        <v>0</v>
      </c>
      <c r="M74" s="11">
        <f>2*(COUNTIF($C$30:$J$41,"HIẾU")+COUNTIF($Q$30:$X$41,"HIẾU")-COUNTIF($G$41:$J$41,"HIẾU"))</f>
        <v>6</v>
      </c>
      <c r="N74" s="11">
        <f>2*(COUNTIF($M$30:$N$41,"HIẾU")+COUNTIF(K32:L42,"HIẾU"))</f>
        <v>0</v>
      </c>
      <c r="O74" s="339">
        <f t="shared" si="4"/>
        <v>6</v>
      </c>
      <c r="P74" s="339"/>
      <c r="T74" s="44"/>
    </row>
    <row r="75" spans="7:20" ht="29.25" customHeight="1" x14ac:dyDescent="0.25">
      <c r="I75" s="15" t="s">
        <v>54</v>
      </c>
      <c r="J75" s="25"/>
      <c r="K75" s="16" t="s">
        <v>1</v>
      </c>
      <c r="L75" s="16" t="s">
        <v>44</v>
      </c>
      <c r="M75" s="16" t="s">
        <v>1</v>
      </c>
      <c r="N75" s="16" t="s">
        <v>44</v>
      </c>
      <c r="O75" s="330" t="s">
        <v>45</v>
      </c>
      <c r="P75" s="330"/>
      <c r="T75" s="44"/>
    </row>
    <row r="76" spans="7:20" ht="29.25" customHeight="1" x14ac:dyDescent="0.25">
      <c r="I76" s="17" t="s">
        <v>47</v>
      </c>
      <c r="J76" s="18"/>
      <c r="K76" s="19">
        <f>2*(COUNTIF($C$43:$J$54,"TRANG")+COUNTIF($Q$43:$X$54,"TRANG")-COUNTIF($G$54:$J$54,"TRANG"))</f>
        <v>14</v>
      </c>
      <c r="L76" s="19">
        <f>2*(COUNTIF($M$43:$N$54,"TRANG")+COUNTIF(K43:L54,"TRANG"))</f>
        <v>4</v>
      </c>
      <c r="M76" s="19">
        <f>2*(COUNTIF($C$43:$J$54,"TRANG")+COUNTIF($Q$43:$X$54,"TRANG")-COUNTIF($G$54:$J$54,"TRANG"))</f>
        <v>14</v>
      </c>
      <c r="N76" s="19">
        <f>2*(COUNTIF($M$43:$N$54,"TRANG")+COUNTIF(K43:L54,"TRANG"))</f>
        <v>4</v>
      </c>
      <c r="O76" s="331">
        <f t="shared" ref="O76:O81" si="5">SUM(M76:N76)</f>
        <v>18</v>
      </c>
      <c r="P76" s="331"/>
      <c r="T76" s="44"/>
    </row>
    <row r="77" spans="7:20" ht="29.25" customHeight="1" x14ac:dyDescent="0.25">
      <c r="I77" s="20" t="s">
        <v>48</v>
      </c>
      <c r="J77" s="21"/>
      <c r="K77" s="22">
        <f>2*(COUNTIF($C$43:$J$54,"UYÊN")+COUNTIF($Q$43:$X$54,"UYÊN")-COUNTIF($G$54:$J$54,"UYÊN"))</f>
        <v>10</v>
      </c>
      <c r="L77" s="22">
        <f>2*(COUNTIF($M$43:$N$54,"UYÊN")+COUNTIF(K43:L54,"UYÊN"))</f>
        <v>0</v>
      </c>
      <c r="M77" s="22">
        <f>2*(COUNTIF($C$43:$J$54,"UYÊN")+COUNTIF($Q$43:$X$54,"UYÊN")-COUNTIF($G$54:$J$54,"UYÊN"))</f>
        <v>10</v>
      </c>
      <c r="N77" s="22">
        <f>2*(COUNTIF($M$43:$N$54,"UYÊN")+COUNTIF(K43:L54,"UYÊN"))</f>
        <v>0</v>
      </c>
      <c r="O77" s="332">
        <f t="shared" si="5"/>
        <v>10</v>
      </c>
      <c r="P77" s="332"/>
      <c r="T77" s="44"/>
    </row>
    <row r="78" spans="7:20" ht="29.25" customHeight="1" x14ac:dyDescent="0.4">
      <c r="H78" s="26"/>
      <c r="I78" s="28" t="s">
        <v>49</v>
      </c>
      <c r="J78" s="29"/>
      <c r="K78" s="13">
        <f>2*(COUNTIF($C$43:$J$54,"NHU")+COUNTIF($Q$43:$X$54,"NHU")-COUNTIF($G$54:$J$54,"NHU"))</f>
        <v>0</v>
      </c>
      <c r="L78" s="13">
        <f>2*(COUNTIF($M$43:$N$54,"TUẤN")+COUNTIF(K43:L54,"TUẤN"))</f>
        <v>0</v>
      </c>
      <c r="M78" s="13">
        <f>2*(COUNTIF($C$43:$J$54,"NHU")+COUNTIF($Q$43:$X$54,"NHU")-COUNTIF($G$54:$J$54,"NHU"))</f>
        <v>0</v>
      </c>
      <c r="N78" s="13">
        <f>2*(COUNTIF($M$43:$N$54,"NHU")+COUNTIF(K43:L54,"NHU"))</f>
        <v>0</v>
      </c>
      <c r="O78" s="338">
        <f t="shared" si="5"/>
        <v>0</v>
      </c>
      <c r="P78" s="338"/>
      <c r="T78" s="44"/>
    </row>
    <row r="79" spans="7:20" ht="29.25" customHeight="1" x14ac:dyDescent="0.4">
      <c r="H79" s="26"/>
      <c r="I79" s="23" t="s">
        <v>50</v>
      </c>
      <c r="J79" s="24"/>
      <c r="K79" s="10">
        <f>2*(COUNTIF($C$43:$J$54,"NGUYÊN")+COUNTIF($Q$43:$X$54,"NGUYÊN")-COUNTIF($G$54:$J$54,"NGUYÊN"))</f>
        <v>12</v>
      </c>
      <c r="L79" s="10">
        <f>2*(COUNTIF($M$43:$N$54,"NGUYÊN")+COUNTIF(K42:L52,"NGUYÊN"))</f>
        <v>4</v>
      </c>
      <c r="M79" s="10">
        <f>2*(COUNTIF($C$43:$J$54,"NGUYÊN")+COUNTIF($Q$43:$X$54,"NGUYÊN")-COUNTIF($G$54:$J$54,"NGUYÊN"))</f>
        <v>12</v>
      </c>
      <c r="N79" s="10">
        <f>2*(COUNTIF($M$43:$N$54,"NGUYÊN")+COUNTIF(K42:L52,"NGUYÊN"))</f>
        <v>4</v>
      </c>
      <c r="O79" s="333">
        <f t="shared" si="5"/>
        <v>16</v>
      </c>
      <c r="P79" s="333"/>
      <c r="T79" s="44"/>
    </row>
    <row r="80" spans="7:20" ht="26.25" x14ac:dyDescent="0.4">
      <c r="H80" s="26"/>
      <c r="I80" s="30" t="s">
        <v>187</v>
      </c>
      <c r="J80" s="31"/>
      <c r="K80" s="32">
        <f>2*(COUNTIF($C$43:$J$54,"HOÀNG")+COUNTIF($Q$43:$X$54,"HOÀNG")-COUNTIF($G$54:$J$54,"HOÀNG"))</f>
        <v>4</v>
      </c>
      <c r="L80" s="32">
        <f>2*(COUNTIF($M$43:$N$54,"DÂN")+COUNTIF(K43:L54,"DÂN"))</f>
        <v>0</v>
      </c>
      <c r="M80" s="32">
        <f>2*(COUNTIF($C$43:$J$54,"HOÀNG")+COUNTIF($Q$43:$X$54,"HOÀNG")-COUNTIF($G$54:$J$54,"HOÀNG"))</f>
        <v>4</v>
      </c>
      <c r="N80" s="32">
        <f>2*(COUNTIF($M$43:$N$54,"HOÀNG")+COUNTIF(K43:L54,"HOÀNG"))</f>
        <v>0</v>
      </c>
      <c r="O80" s="334">
        <f>SUM(M80:N80)</f>
        <v>4</v>
      </c>
      <c r="P80" s="334"/>
      <c r="T80" s="44"/>
    </row>
    <row r="81" spans="1:20" ht="26.25" x14ac:dyDescent="0.4">
      <c r="A81" s="42"/>
      <c r="H81" s="26"/>
      <c r="I81" s="77" t="s">
        <v>98</v>
      </c>
      <c r="J81" s="78"/>
      <c r="K81" s="11">
        <f>2*(COUNTIF($C$43:$J$54,"HIẾU")+COUNTIF($Q$43:$X$54,"HIẾU")-COUNTIF($G$54:$J$54,"HIẾU"))</f>
        <v>4</v>
      </c>
      <c r="L81" s="11">
        <f>2*(COUNTIF($M$43:$N$54,"HIẾU")+COUNTIF(K44:L55,"HIẾU"))</f>
        <v>2</v>
      </c>
      <c r="M81" s="11">
        <f>2*(COUNTIF($C$43:$J$54,"HIẾU")+COUNTIF($Q$43:$X$54,"HIẾU")-COUNTIF($G$54:$J$54,"HIẾU"))</f>
        <v>4</v>
      </c>
      <c r="N81" s="11">
        <f>2*(COUNTIF($M$43:$N$54,"HIẾU")+COUNTIF(K44:L55,"HIẾU"))</f>
        <v>2</v>
      </c>
      <c r="O81" s="339">
        <f t="shared" si="5"/>
        <v>6</v>
      </c>
      <c r="P81" s="339"/>
      <c r="T81" s="44"/>
    </row>
    <row r="82" spans="1:20" x14ac:dyDescent="0.25">
      <c r="T82" s="44"/>
    </row>
    <row r="83" spans="1:20" x14ac:dyDescent="0.25">
      <c r="T83" s="44"/>
    </row>
  </sheetData>
  <mergeCells count="128">
    <mergeCell ref="Q49:Q50"/>
    <mergeCell ref="S49:S50"/>
    <mergeCell ref="U49:U50"/>
    <mergeCell ref="W49:W50"/>
    <mergeCell ref="O80:P80"/>
    <mergeCell ref="O81:P81"/>
    <mergeCell ref="O74:P74"/>
    <mergeCell ref="O75:P75"/>
    <mergeCell ref="O76:P76"/>
    <mergeCell ref="O77:P77"/>
    <mergeCell ref="O78:P78"/>
    <mergeCell ref="O79:P79"/>
    <mergeCell ref="O66:P66"/>
    <mergeCell ref="O67:P67"/>
    <mergeCell ref="O68:P68"/>
    <mergeCell ref="O55:P55"/>
    <mergeCell ref="O56:P56"/>
    <mergeCell ref="O57:P57"/>
    <mergeCell ref="O58:P58"/>
    <mergeCell ref="O59:P59"/>
    <mergeCell ref="G69:G73"/>
    <mergeCell ref="O69:P69"/>
    <mergeCell ref="O70:P70"/>
    <mergeCell ref="O71:P71"/>
    <mergeCell ref="O72:P72"/>
    <mergeCell ref="O73:P73"/>
    <mergeCell ref="O60:P60"/>
    <mergeCell ref="O61:P61"/>
    <mergeCell ref="O62:P62"/>
    <mergeCell ref="O63:P63"/>
    <mergeCell ref="O64:P64"/>
    <mergeCell ref="O65:P65"/>
    <mergeCell ref="A49:A50"/>
    <mergeCell ref="B49:B50"/>
    <mergeCell ref="O49:O50"/>
    <mergeCell ref="P49:P50"/>
    <mergeCell ref="A51:A52"/>
    <mergeCell ref="B51:B52"/>
    <mergeCell ref="O51:O52"/>
    <mergeCell ref="P51:P52"/>
    <mergeCell ref="C49:C50"/>
    <mergeCell ref="E49:E50"/>
    <mergeCell ref="G49:G50"/>
    <mergeCell ref="I49:I50"/>
    <mergeCell ref="K49:K50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</mergeCell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5DBD0-45DC-4CE8-8760-C863E676B8BF}">
  <dimension ref="B1:O21"/>
  <sheetViews>
    <sheetView zoomScale="41" zoomScaleNormal="41" workbookViewId="0">
      <selection activeCell="E13" sqref="E13"/>
    </sheetView>
  </sheetViews>
  <sheetFormatPr defaultRowHeight="33.75" x14ac:dyDescent="0.5"/>
  <cols>
    <col min="2" max="2" width="16.5703125" style="59" customWidth="1"/>
    <col min="3" max="3" width="29.85546875" style="59" customWidth="1"/>
    <col min="4" max="4" width="89.5703125" style="59" customWidth="1"/>
    <col min="5" max="5" width="36.5703125" style="59" customWidth="1"/>
    <col min="6" max="6" width="32.7109375" style="59" customWidth="1"/>
    <col min="7" max="7" width="16.5703125" style="59" customWidth="1"/>
    <col min="8" max="8" width="26.85546875" style="59" customWidth="1"/>
    <col min="9" max="9" width="113.42578125" style="59" customWidth="1"/>
    <col min="10" max="10" width="36.5703125" style="59" customWidth="1"/>
    <col min="11" max="11" width="30.5703125" style="59" customWidth="1"/>
  </cols>
  <sheetData>
    <row r="1" spans="2:11" ht="78.75" customHeight="1" thickBot="1" x14ac:dyDescent="0.3">
      <c r="B1" s="343" t="s">
        <v>220</v>
      </c>
      <c r="C1" s="344"/>
      <c r="D1" s="344"/>
      <c r="E1" s="344"/>
      <c r="F1" s="344"/>
      <c r="G1" s="344"/>
      <c r="H1" s="344"/>
      <c r="I1" s="344"/>
      <c r="J1" s="344"/>
      <c r="K1" s="345"/>
    </row>
    <row r="2" spans="2:11" ht="54" customHeight="1" thickBot="1" x14ac:dyDescent="0.3">
      <c r="B2" s="346" t="str">
        <f>"Tuần "&amp;DAY(C4)&amp;"-"&amp;TEXT(C11,"dd/mm/yyyy")</f>
        <v>Tuần 5-09/01/2025</v>
      </c>
      <c r="C2" s="347"/>
      <c r="D2" s="347"/>
      <c r="E2" s="347"/>
      <c r="F2" s="348"/>
      <c r="G2" s="349" t="str">
        <f>"Tuần "&amp;DAY(H4)&amp;"-"&amp;TEXT(H11,"dd/mm/yyyy")</f>
        <v>Tuần 12-16/01/2025</v>
      </c>
      <c r="H2" s="350"/>
      <c r="I2" s="350"/>
      <c r="J2" s="350"/>
      <c r="K2" s="351"/>
    </row>
    <row r="3" spans="2:11" ht="58.5" customHeight="1" thickBot="1" x14ac:dyDescent="0.3">
      <c r="B3" s="52" t="s">
        <v>62</v>
      </c>
      <c r="C3" s="53" t="s">
        <v>1</v>
      </c>
      <c r="D3" s="53" t="s">
        <v>63</v>
      </c>
      <c r="E3" s="53" t="s">
        <v>64</v>
      </c>
      <c r="F3" s="53" t="s">
        <v>68</v>
      </c>
      <c r="G3" s="54" t="s">
        <v>62</v>
      </c>
      <c r="H3" s="53" t="s">
        <v>1</v>
      </c>
      <c r="I3" s="55" t="s">
        <v>63</v>
      </c>
      <c r="J3" s="55" t="s">
        <v>64</v>
      </c>
      <c r="K3" s="53" t="s">
        <v>68</v>
      </c>
    </row>
    <row r="4" spans="2:11" ht="58.5" customHeight="1" thickBot="1" x14ac:dyDescent="0.3">
      <c r="B4" s="63">
        <v>2</v>
      </c>
      <c r="C4" s="56">
        <v>45662</v>
      </c>
      <c r="D4" s="67" t="s">
        <v>137</v>
      </c>
      <c r="E4" s="207" t="s">
        <v>109</v>
      </c>
      <c r="F4" s="239" t="s">
        <v>102</v>
      </c>
      <c r="G4" s="64">
        <v>2</v>
      </c>
      <c r="H4" s="56">
        <f>C4+7</f>
        <v>45669</v>
      </c>
      <c r="I4" s="69" t="s">
        <v>137</v>
      </c>
      <c r="J4" s="207" t="s">
        <v>109</v>
      </c>
      <c r="K4" s="239" t="s">
        <v>102</v>
      </c>
    </row>
    <row r="5" spans="2:11" ht="59.25" customHeight="1" thickBot="1" x14ac:dyDescent="0.3">
      <c r="B5" s="63">
        <v>3</v>
      </c>
      <c r="C5" s="56">
        <f>C4+1</f>
        <v>45663</v>
      </c>
      <c r="D5" s="67" t="s">
        <v>143</v>
      </c>
      <c r="E5" s="207" t="s">
        <v>124</v>
      </c>
      <c r="F5" s="239" t="s">
        <v>102</v>
      </c>
      <c r="G5" s="64">
        <v>3</v>
      </c>
      <c r="H5" s="56">
        <f>C5+7</f>
        <v>45670</v>
      </c>
      <c r="I5" s="67" t="s">
        <v>208</v>
      </c>
      <c r="J5" s="207" t="s">
        <v>109</v>
      </c>
      <c r="K5" s="239" t="s">
        <v>102</v>
      </c>
    </row>
    <row r="6" spans="2:11" ht="59.25" customHeight="1" thickBot="1" x14ac:dyDescent="0.3">
      <c r="B6" s="63">
        <v>4</v>
      </c>
      <c r="C6" s="56">
        <f>C5+1</f>
        <v>45664</v>
      </c>
      <c r="D6" s="67" t="s">
        <v>170</v>
      </c>
      <c r="E6" s="207" t="s">
        <v>109</v>
      </c>
      <c r="F6" s="239" t="s">
        <v>102</v>
      </c>
      <c r="G6" s="64">
        <v>4</v>
      </c>
      <c r="H6" s="68">
        <f>C6+7</f>
        <v>45671</v>
      </c>
      <c r="I6" s="67" t="s">
        <v>170</v>
      </c>
      <c r="J6" s="207" t="s">
        <v>109</v>
      </c>
      <c r="K6" s="239" t="s">
        <v>102</v>
      </c>
    </row>
    <row r="7" spans="2:11" ht="59.25" customHeight="1" thickBot="1" x14ac:dyDescent="0.3">
      <c r="B7" s="356">
        <v>5</v>
      </c>
      <c r="C7" s="365">
        <f>C6+1</f>
        <v>45665</v>
      </c>
      <c r="D7" s="242" t="s">
        <v>207</v>
      </c>
      <c r="E7" s="247" t="s">
        <v>123</v>
      </c>
      <c r="F7" s="248" t="s">
        <v>186</v>
      </c>
      <c r="G7" s="358">
        <v>5</v>
      </c>
      <c r="H7" s="354">
        <f>C7+7</f>
        <v>45672</v>
      </c>
      <c r="I7" s="371" t="s">
        <v>221</v>
      </c>
      <c r="J7" s="379" t="s">
        <v>85</v>
      </c>
      <c r="K7" s="352" t="s">
        <v>102</v>
      </c>
    </row>
    <row r="8" spans="2:11" ht="59.25" customHeight="1" thickBot="1" x14ac:dyDescent="0.3">
      <c r="B8" s="367"/>
      <c r="C8" s="368"/>
      <c r="D8" s="67" t="s">
        <v>142</v>
      </c>
      <c r="E8" s="207" t="s">
        <v>123</v>
      </c>
      <c r="F8" s="239" t="s">
        <v>102</v>
      </c>
      <c r="G8" s="369"/>
      <c r="H8" s="370"/>
      <c r="I8" s="390"/>
      <c r="J8" s="382"/>
      <c r="K8" s="383"/>
    </row>
    <row r="9" spans="2:11" ht="59.25" customHeight="1" x14ac:dyDescent="0.25">
      <c r="B9" s="367"/>
      <c r="C9" s="368"/>
      <c r="D9" s="242" t="s">
        <v>173</v>
      </c>
      <c r="E9" s="247" t="s">
        <v>124</v>
      </c>
      <c r="F9" s="248" t="s">
        <v>186</v>
      </c>
      <c r="G9" s="369"/>
      <c r="H9" s="370"/>
      <c r="I9" s="390"/>
      <c r="J9" s="382"/>
      <c r="K9" s="383"/>
    </row>
    <row r="10" spans="2:11" ht="59.25" customHeight="1" thickBot="1" x14ac:dyDescent="0.3">
      <c r="B10" s="367"/>
      <c r="C10" s="368"/>
      <c r="D10" s="256" t="s">
        <v>210</v>
      </c>
      <c r="E10" s="256" t="s">
        <v>124</v>
      </c>
      <c r="F10" s="256" t="s">
        <v>102</v>
      </c>
      <c r="G10" s="369"/>
      <c r="H10" s="370"/>
      <c r="I10" s="372"/>
      <c r="J10" s="380"/>
      <c r="K10" s="353"/>
    </row>
    <row r="11" spans="2:11" ht="59.25" customHeight="1" thickBot="1" x14ac:dyDescent="0.3">
      <c r="B11" s="63">
        <v>6</v>
      </c>
      <c r="C11" s="68">
        <f>C7+1</f>
        <v>45666</v>
      </c>
      <c r="D11" s="67"/>
      <c r="E11" s="207"/>
      <c r="F11" s="239"/>
      <c r="G11" s="64">
        <v>6</v>
      </c>
      <c r="H11" s="56">
        <f>C11+7</f>
        <v>45673</v>
      </c>
      <c r="I11" s="242" t="s">
        <v>174</v>
      </c>
      <c r="J11" s="247" t="s">
        <v>180</v>
      </c>
      <c r="K11" s="248" t="s">
        <v>186</v>
      </c>
    </row>
    <row r="12" spans="2:11" ht="52.5" customHeight="1" thickBot="1" x14ac:dyDescent="0.3">
      <c r="B12" s="360" t="str">
        <f>"Tuần "&amp;DAY(C14)&amp;"-"&amp;TEXT(C20,"dd/mm/yyyy")</f>
        <v>Tuần 19-23/01/2025</v>
      </c>
      <c r="C12" s="361"/>
      <c r="D12" s="361"/>
      <c r="E12" s="361"/>
      <c r="F12" s="377"/>
      <c r="G12" s="362" t="str">
        <f>"Tuần "&amp;DAY(H14)&amp;"-"&amp;TEXT(H20,"dd/mm/yyyy")</f>
        <v>Tuần 26-30/01/2025</v>
      </c>
      <c r="H12" s="363"/>
      <c r="I12" s="363"/>
      <c r="J12" s="363"/>
      <c r="K12" s="364"/>
    </row>
    <row r="13" spans="2:11" ht="51" customHeight="1" thickBot="1" x14ac:dyDescent="0.3">
      <c r="B13" s="57" t="s">
        <v>62</v>
      </c>
      <c r="C13" s="53" t="s">
        <v>1</v>
      </c>
      <c r="D13" s="55" t="s">
        <v>63</v>
      </c>
      <c r="E13" s="53" t="s">
        <v>64</v>
      </c>
      <c r="F13" s="53" t="s">
        <v>68</v>
      </c>
      <c r="G13" s="58" t="s">
        <v>62</v>
      </c>
      <c r="H13" s="53" t="s">
        <v>1</v>
      </c>
      <c r="I13" s="53" t="s">
        <v>63</v>
      </c>
      <c r="J13" s="53" t="s">
        <v>64</v>
      </c>
      <c r="K13" s="53" t="s">
        <v>68</v>
      </c>
    </row>
    <row r="14" spans="2:11" ht="69" customHeight="1" thickBot="1" x14ac:dyDescent="0.3">
      <c r="B14" s="71">
        <v>2</v>
      </c>
      <c r="C14" s="56">
        <f>H4+7</f>
        <v>45676</v>
      </c>
      <c r="D14" s="69" t="s">
        <v>137</v>
      </c>
      <c r="E14" s="207" t="s">
        <v>109</v>
      </c>
      <c r="F14" s="239" t="s">
        <v>102</v>
      </c>
      <c r="G14" s="240">
        <v>2</v>
      </c>
      <c r="H14" s="241">
        <f>C14+7</f>
        <v>45683</v>
      </c>
      <c r="I14" s="67" t="s">
        <v>137</v>
      </c>
      <c r="J14" s="207" t="s">
        <v>109</v>
      </c>
      <c r="K14" s="239" t="s">
        <v>102</v>
      </c>
    </row>
    <row r="15" spans="2:11" ht="69" customHeight="1" thickBot="1" x14ac:dyDescent="0.3">
      <c r="B15" s="71">
        <v>3</v>
      </c>
      <c r="C15" s="68">
        <f>H5+7</f>
        <v>45677</v>
      </c>
      <c r="D15" s="67"/>
      <c r="E15" s="207"/>
      <c r="F15" s="239"/>
      <c r="G15" s="70">
        <v>3</v>
      </c>
      <c r="H15" s="56">
        <f>C15+7</f>
        <v>45684</v>
      </c>
      <c r="I15" s="67" t="s">
        <v>175</v>
      </c>
      <c r="J15" s="207" t="s">
        <v>109</v>
      </c>
      <c r="K15" s="239" t="s">
        <v>102</v>
      </c>
    </row>
    <row r="16" spans="2:11" ht="69" customHeight="1" thickBot="1" x14ac:dyDescent="0.3">
      <c r="B16" s="71">
        <v>4</v>
      </c>
      <c r="C16" s="56">
        <f>H6+7</f>
        <v>45678</v>
      </c>
      <c r="D16" s="69" t="s">
        <v>170</v>
      </c>
      <c r="E16" s="207" t="s">
        <v>109</v>
      </c>
      <c r="F16" s="253" t="s">
        <v>102</v>
      </c>
      <c r="G16" s="255">
        <v>4</v>
      </c>
      <c r="H16" s="254">
        <f>C16+7</f>
        <v>45685</v>
      </c>
      <c r="I16" s="69" t="s">
        <v>170</v>
      </c>
      <c r="J16" s="207" t="s">
        <v>109</v>
      </c>
      <c r="K16" s="253" t="s">
        <v>102</v>
      </c>
    </row>
    <row r="17" spans="2:15" ht="69" customHeight="1" thickTop="1" thickBot="1" x14ac:dyDescent="0.3">
      <c r="B17" s="373">
        <v>5</v>
      </c>
      <c r="C17" s="365">
        <f>H7+7</f>
        <v>45679</v>
      </c>
      <c r="D17" s="265" t="s">
        <v>207</v>
      </c>
      <c r="E17" s="247" t="s">
        <v>123</v>
      </c>
      <c r="F17" s="248" t="s">
        <v>186</v>
      </c>
      <c r="G17" s="375">
        <v>5</v>
      </c>
      <c r="H17" s="384">
        <f>C17+7</f>
        <v>45686</v>
      </c>
      <c r="I17" s="387" t="s">
        <v>221</v>
      </c>
      <c r="J17" s="388" t="s">
        <v>85</v>
      </c>
      <c r="K17" s="389" t="s">
        <v>102</v>
      </c>
    </row>
    <row r="18" spans="2:15" ht="69" customHeight="1" thickTop="1" thickBot="1" x14ac:dyDescent="0.3">
      <c r="B18" s="378"/>
      <c r="C18" s="368"/>
      <c r="D18" s="242" t="s">
        <v>173</v>
      </c>
      <c r="E18" s="247" t="s">
        <v>124</v>
      </c>
      <c r="F18" s="248" t="s">
        <v>186</v>
      </c>
      <c r="G18" s="381"/>
      <c r="H18" s="385"/>
      <c r="I18" s="387"/>
      <c r="J18" s="389"/>
      <c r="K18" s="389"/>
    </row>
    <row r="19" spans="2:15" ht="69" customHeight="1" thickTop="1" thickBot="1" x14ac:dyDescent="0.3">
      <c r="B19" s="374"/>
      <c r="C19" s="366"/>
      <c r="D19" s="67" t="s">
        <v>209</v>
      </c>
      <c r="E19" s="207" t="s">
        <v>124</v>
      </c>
      <c r="F19" s="239" t="s">
        <v>102</v>
      </c>
      <c r="G19" s="376"/>
      <c r="H19" s="386"/>
      <c r="I19" s="387"/>
      <c r="J19" s="389"/>
      <c r="K19" s="389"/>
    </row>
    <row r="20" spans="2:15" ht="69" customHeight="1" thickBot="1" x14ac:dyDescent="0.3">
      <c r="B20" s="259">
        <v>6</v>
      </c>
      <c r="C20" s="260">
        <f>H11+7</f>
        <v>45680</v>
      </c>
      <c r="D20" s="261"/>
      <c r="E20" s="262"/>
      <c r="F20" s="263"/>
      <c r="G20" s="264">
        <v>6</v>
      </c>
      <c r="H20" s="260">
        <f>C20+7</f>
        <v>45687</v>
      </c>
      <c r="I20" s="266" t="s">
        <v>148</v>
      </c>
      <c r="J20" s="267" t="s">
        <v>180</v>
      </c>
      <c r="K20" s="268" t="s">
        <v>186</v>
      </c>
    </row>
    <row r="21" spans="2:15" x14ac:dyDescent="0.5">
      <c r="L21" s="59"/>
      <c r="M21" s="59"/>
      <c r="N21" s="59"/>
      <c r="O21" s="59"/>
    </row>
  </sheetData>
  <mergeCells count="19">
    <mergeCell ref="B1:K1"/>
    <mergeCell ref="B2:F2"/>
    <mergeCell ref="G2:K2"/>
    <mergeCell ref="B7:B10"/>
    <mergeCell ref="C7:C10"/>
    <mergeCell ref="G7:G10"/>
    <mergeCell ref="H7:H10"/>
    <mergeCell ref="I7:I10"/>
    <mergeCell ref="B12:F12"/>
    <mergeCell ref="G12:K12"/>
    <mergeCell ref="J7:J10"/>
    <mergeCell ref="K7:K10"/>
    <mergeCell ref="G17:G19"/>
    <mergeCell ref="H17:H19"/>
    <mergeCell ref="B17:B19"/>
    <mergeCell ref="C17:C19"/>
    <mergeCell ref="I17:I19"/>
    <mergeCell ref="J17:J19"/>
    <mergeCell ref="K17:K1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3CD08-3C3F-409E-8F9F-8CC9D19A2781}">
  <dimension ref="A1:AI83"/>
  <sheetViews>
    <sheetView zoomScale="70" zoomScaleNormal="7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51" sqref="C51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12" customWidth="1"/>
    <col min="21" max="21" width="34.140625" customWidth="1"/>
    <col min="22" max="22" width="9.85546875" customWidth="1"/>
    <col min="23" max="23" width="36.28515625" customWidth="1"/>
    <col min="24" max="24" width="14.85546875" customWidth="1"/>
  </cols>
  <sheetData>
    <row r="1" spans="1:25" ht="138.75" customHeight="1" x14ac:dyDescent="0.25">
      <c r="A1" s="300" t="s">
        <v>231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1"/>
      <c r="S1" s="301"/>
      <c r="T1" s="301"/>
      <c r="U1" s="301"/>
      <c r="V1" s="301"/>
      <c r="W1" s="301"/>
      <c r="X1" s="302"/>
    </row>
    <row r="2" spans="1:25" s="1" customFormat="1" ht="64.5" customHeight="1" x14ac:dyDescent="0.25">
      <c r="A2" s="303" t="s">
        <v>136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4"/>
      <c r="O2" s="305" t="s">
        <v>0</v>
      </c>
      <c r="P2" s="306"/>
      <c r="Q2" s="306"/>
      <c r="R2" s="306"/>
      <c r="S2" s="306"/>
      <c r="T2" s="306"/>
      <c r="U2" s="306"/>
      <c r="V2" s="306"/>
      <c r="W2" s="306"/>
      <c r="X2" s="306"/>
      <c r="Y2"/>
    </row>
    <row r="3" spans="1:25" ht="20.25" thickBot="1" x14ac:dyDescent="0.3">
      <c r="A3" s="307" t="s">
        <v>1</v>
      </c>
      <c r="B3" s="308"/>
      <c r="C3" s="2" t="s">
        <v>2</v>
      </c>
      <c r="D3" s="3" t="s">
        <v>3</v>
      </c>
      <c r="E3" s="3" t="s">
        <v>4</v>
      </c>
      <c r="F3" s="3" t="s">
        <v>3</v>
      </c>
      <c r="G3" s="220" t="s">
        <v>5</v>
      </c>
      <c r="H3" s="122" t="s">
        <v>3</v>
      </c>
      <c r="I3" s="3" t="s">
        <v>6</v>
      </c>
      <c r="J3" s="122" t="s">
        <v>3</v>
      </c>
      <c r="K3" s="123" t="s">
        <v>7</v>
      </c>
      <c r="L3" s="120" t="s">
        <v>3</v>
      </c>
      <c r="M3" s="123" t="s">
        <v>8</v>
      </c>
      <c r="N3" s="219" t="s">
        <v>3</v>
      </c>
      <c r="O3" s="309" t="s">
        <v>1</v>
      </c>
      <c r="P3" s="310"/>
      <c r="Q3" s="2" t="s">
        <v>9</v>
      </c>
      <c r="R3" s="3" t="s">
        <v>3</v>
      </c>
      <c r="S3" s="3" t="s">
        <v>10</v>
      </c>
      <c r="T3" s="3" t="s">
        <v>3</v>
      </c>
      <c r="U3" s="3" t="s">
        <v>11</v>
      </c>
      <c r="V3" s="3" t="s">
        <v>3</v>
      </c>
      <c r="W3" s="3" t="s">
        <v>12</v>
      </c>
      <c r="X3" s="3" t="s">
        <v>3</v>
      </c>
    </row>
    <row r="4" spans="1:25" s="8" customFormat="1" ht="39.75" customHeight="1" thickTop="1" x14ac:dyDescent="0.25">
      <c r="A4" s="311" t="s">
        <v>13</v>
      </c>
      <c r="B4" s="313" t="s">
        <v>189</v>
      </c>
      <c r="C4" s="94"/>
      <c r="D4" s="94"/>
      <c r="E4" s="94"/>
      <c r="F4" s="94"/>
      <c r="G4" s="94"/>
      <c r="H4" s="46"/>
      <c r="I4" s="39" t="s">
        <v>192</v>
      </c>
      <c r="J4" s="38" t="s">
        <v>17</v>
      </c>
      <c r="K4" s="85"/>
      <c r="L4" s="86"/>
      <c r="M4" s="85"/>
      <c r="N4" s="98"/>
      <c r="O4" s="314" t="s">
        <v>13</v>
      </c>
      <c r="P4" s="316" t="s">
        <v>189</v>
      </c>
      <c r="Q4" s="43"/>
      <c r="R4" s="5"/>
      <c r="S4" s="4"/>
      <c r="T4" s="5"/>
      <c r="U4" s="4"/>
      <c r="V4" s="5"/>
      <c r="W4" s="4"/>
      <c r="X4" s="119"/>
      <c r="Y4"/>
    </row>
    <row r="5" spans="1:25" s="8" customFormat="1" ht="41.25" customHeight="1" thickBot="1" x14ac:dyDescent="0.3">
      <c r="A5" s="312"/>
      <c r="B5" s="313"/>
      <c r="C5" s="194" t="s">
        <v>191</v>
      </c>
      <c r="D5" s="194" t="s">
        <v>16</v>
      </c>
      <c r="E5" s="99" t="s">
        <v>114</v>
      </c>
      <c r="F5" s="99" t="s">
        <v>16</v>
      </c>
      <c r="G5" s="100"/>
      <c r="H5" s="100"/>
      <c r="I5" s="100"/>
      <c r="J5" s="100"/>
      <c r="K5" s="99" t="s">
        <v>127</v>
      </c>
      <c r="L5" s="216" t="s">
        <v>15</v>
      </c>
      <c r="M5" s="6"/>
      <c r="N5" s="161"/>
      <c r="O5" s="315"/>
      <c r="P5" s="316"/>
      <c r="Q5" s="100"/>
      <c r="R5" s="145"/>
      <c r="S5" s="6"/>
      <c r="T5" s="7"/>
      <c r="U5" s="100"/>
      <c r="V5" s="145"/>
      <c r="W5" s="100"/>
      <c r="X5" s="132"/>
      <c r="Y5"/>
    </row>
    <row r="6" spans="1:25" s="8" customFormat="1" ht="36.75" customHeight="1" thickTop="1" x14ac:dyDescent="0.25">
      <c r="A6" s="317" t="s">
        <v>18</v>
      </c>
      <c r="B6" s="323" t="s">
        <v>32</v>
      </c>
      <c r="C6" s="92" t="s">
        <v>131</v>
      </c>
      <c r="D6" s="93" t="s">
        <v>17</v>
      </c>
      <c r="E6" s="96"/>
      <c r="F6" s="7"/>
      <c r="G6" s="81" t="s">
        <v>140</v>
      </c>
      <c r="H6" s="82" t="s">
        <v>17</v>
      </c>
      <c r="I6" s="81" t="s">
        <v>161</v>
      </c>
      <c r="J6" s="81" t="s">
        <v>15</v>
      </c>
      <c r="K6" s="96"/>
      <c r="L6" s="96"/>
      <c r="M6" s="94"/>
      <c r="N6" s="146"/>
      <c r="O6" s="314" t="s">
        <v>18</v>
      </c>
      <c r="P6" s="321" t="s">
        <v>32</v>
      </c>
      <c r="Q6" s="170"/>
      <c r="R6" s="95"/>
      <c r="S6" s="94"/>
      <c r="T6" s="95"/>
      <c r="U6" s="96"/>
      <c r="V6" s="97"/>
      <c r="W6" s="6"/>
      <c r="X6" s="45"/>
      <c r="Y6" s="238"/>
    </row>
    <row r="7" spans="1:25" s="8" customFormat="1" ht="40.5" customHeight="1" thickBot="1" x14ac:dyDescent="0.3">
      <c r="A7" s="318"/>
      <c r="B7" s="319"/>
      <c r="C7" s="100"/>
      <c r="D7" s="100"/>
      <c r="E7" s="99" t="s">
        <v>165</v>
      </c>
      <c r="F7" s="99" t="s">
        <v>16</v>
      </c>
      <c r="G7" s="100"/>
      <c r="H7" s="7"/>
      <c r="I7" s="194" t="s">
        <v>194</v>
      </c>
      <c r="J7" s="257" t="s">
        <v>16</v>
      </c>
      <c r="K7" s="6"/>
      <c r="L7" s="101"/>
      <c r="M7" s="103"/>
      <c r="N7" s="145"/>
      <c r="O7" s="320"/>
      <c r="P7" s="322"/>
      <c r="Q7" s="100"/>
      <c r="R7" s="145"/>
      <c r="S7" s="100"/>
      <c r="T7" s="100"/>
      <c r="U7" s="100"/>
      <c r="V7" s="101"/>
      <c r="W7" s="104" t="s">
        <v>143</v>
      </c>
      <c r="X7" s="105" t="s">
        <v>101</v>
      </c>
      <c r="Y7" s="238"/>
    </row>
    <row r="8" spans="1:25" s="8" customFormat="1" ht="42" customHeight="1" thickTop="1" x14ac:dyDescent="0.25">
      <c r="A8" s="312" t="s">
        <v>20</v>
      </c>
      <c r="B8" s="313" t="s">
        <v>87</v>
      </c>
      <c r="C8" s="94"/>
      <c r="D8" s="95"/>
      <c r="E8" s="92" t="s">
        <v>144</v>
      </c>
      <c r="F8" s="93" t="s">
        <v>16</v>
      </c>
      <c r="G8" s="94"/>
      <c r="H8" s="94"/>
      <c r="I8" s="126" t="s">
        <v>97</v>
      </c>
      <c r="J8" s="93" t="s">
        <v>15</v>
      </c>
      <c r="K8" s="94"/>
      <c r="L8" s="47"/>
      <c r="M8" s="95"/>
      <c r="N8" s="65"/>
      <c r="O8" s="315" t="s">
        <v>20</v>
      </c>
      <c r="P8" s="316" t="s">
        <v>87</v>
      </c>
      <c r="Q8" s="6"/>
      <c r="R8" s="7"/>
      <c r="S8" s="88"/>
      <c r="T8" s="47"/>
      <c r="U8" s="85"/>
      <c r="V8" s="95"/>
      <c r="W8" s="85"/>
      <c r="X8" s="234"/>
      <c r="Y8"/>
    </row>
    <row r="9" spans="1:25" s="8" customFormat="1" ht="48.75" customHeight="1" thickBot="1" x14ac:dyDescent="0.3">
      <c r="A9" s="312"/>
      <c r="B9" s="319"/>
      <c r="C9" s="100"/>
      <c r="D9" s="100"/>
      <c r="E9" s="100"/>
      <c r="F9" s="101"/>
      <c r="G9" s="191"/>
      <c r="H9" s="100"/>
      <c r="I9" s="99" t="s">
        <v>111</v>
      </c>
      <c r="J9" s="81" t="s">
        <v>17</v>
      </c>
      <c r="K9" s="81" t="s">
        <v>132</v>
      </c>
      <c r="L9" s="99" t="s">
        <v>17</v>
      </c>
      <c r="M9" s="45"/>
      <c r="N9" s="45"/>
      <c r="O9" s="315"/>
      <c r="P9" s="316"/>
      <c r="Q9" s="104" t="s">
        <v>170</v>
      </c>
      <c r="R9" s="131" t="s">
        <v>101</v>
      </c>
      <c r="S9" s="80"/>
      <c r="T9" s="7"/>
      <c r="U9" s="100"/>
      <c r="V9" s="100"/>
      <c r="W9" s="100"/>
      <c r="X9" s="164"/>
      <c r="Y9" s="238"/>
    </row>
    <row r="10" spans="1:25" s="8" customFormat="1" ht="47.25" customHeight="1" thickTop="1" thickBot="1" x14ac:dyDescent="0.3">
      <c r="A10" s="317" t="s">
        <v>22</v>
      </c>
      <c r="B10" s="323" t="s">
        <v>35</v>
      </c>
      <c r="C10" s="94"/>
      <c r="D10" s="6"/>
      <c r="E10" s="96"/>
      <c r="F10" s="7"/>
      <c r="G10" s="94"/>
      <c r="H10" s="7"/>
      <c r="I10" s="92" t="s">
        <v>146</v>
      </c>
      <c r="J10" s="93" t="s">
        <v>16</v>
      </c>
      <c r="K10" s="94"/>
      <c r="L10" s="95"/>
      <c r="M10" s="94"/>
      <c r="N10" s="146"/>
      <c r="O10" s="314" t="s">
        <v>22</v>
      </c>
      <c r="P10" s="321" t="s">
        <v>35</v>
      </c>
      <c r="Q10" s="94"/>
      <c r="R10" s="96"/>
      <c r="S10" s="94"/>
      <c r="T10" s="95"/>
      <c r="U10" s="83" t="s">
        <v>207</v>
      </c>
      <c r="V10" s="251" t="s">
        <v>185</v>
      </c>
      <c r="W10" s="233" t="s">
        <v>173</v>
      </c>
      <c r="X10" s="231" t="s">
        <v>185</v>
      </c>
      <c r="Y10"/>
    </row>
    <row r="11" spans="1:25" s="8" customFormat="1" ht="36.75" customHeight="1" thickTop="1" thickBot="1" x14ac:dyDescent="0.3">
      <c r="A11" s="318"/>
      <c r="B11" s="319"/>
      <c r="C11" s="99" t="s">
        <v>168</v>
      </c>
      <c r="D11" s="99" t="s">
        <v>16</v>
      </c>
      <c r="E11" s="99" t="s">
        <v>118</v>
      </c>
      <c r="F11" s="99" t="s">
        <v>15</v>
      </c>
      <c r="G11" s="191"/>
      <c r="H11" s="100"/>
      <c r="I11" s="99" t="s">
        <v>122</v>
      </c>
      <c r="J11" s="99" t="s">
        <v>15</v>
      </c>
      <c r="K11" s="100"/>
      <c r="L11" s="100"/>
      <c r="M11" s="100"/>
      <c r="N11" s="100"/>
      <c r="O11" s="320"/>
      <c r="P11" s="322"/>
      <c r="Q11" s="6"/>
      <c r="R11" s="45"/>
      <c r="S11" s="100"/>
      <c r="T11" s="100"/>
      <c r="U11" s="104" t="s">
        <v>142</v>
      </c>
      <c r="V11" s="131" t="s">
        <v>101</v>
      </c>
      <c r="W11" s="94"/>
      <c r="X11" s="95"/>
      <c r="Y11"/>
    </row>
    <row r="12" spans="1:25" s="8" customFormat="1" ht="39" customHeight="1" thickTop="1" x14ac:dyDescent="0.25">
      <c r="A12" s="312" t="s">
        <v>23</v>
      </c>
      <c r="B12" s="313" t="s">
        <v>36</v>
      </c>
      <c r="C12" s="126" t="s">
        <v>106</v>
      </c>
      <c r="D12" s="127" t="s">
        <v>16</v>
      </c>
      <c r="E12" s="92" t="s">
        <v>126</v>
      </c>
      <c r="F12" s="93" t="s">
        <v>16</v>
      </c>
      <c r="G12" s="94"/>
      <c r="H12" s="95"/>
      <c r="I12" s="46"/>
      <c r="J12" s="6"/>
      <c r="K12" s="106"/>
      <c r="L12" s="106"/>
      <c r="M12" s="62"/>
      <c r="N12" s="95"/>
      <c r="O12" s="315" t="s">
        <v>23</v>
      </c>
      <c r="P12" s="316" t="s">
        <v>36</v>
      </c>
      <c r="Q12" s="94"/>
      <c r="R12" s="94"/>
      <c r="S12" s="85"/>
      <c r="T12" s="86"/>
      <c r="U12" s="85"/>
      <c r="V12" s="95"/>
      <c r="W12" s="109"/>
      <c r="X12" s="98"/>
      <c r="Y12"/>
    </row>
    <row r="13" spans="1:25" s="8" customFormat="1" ht="39" customHeight="1" thickBot="1" x14ac:dyDescent="0.3">
      <c r="A13" s="312"/>
      <c r="B13" s="319"/>
      <c r="C13" s="100"/>
      <c r="D13" s="7"/>
      <c r="E13" s="191"/>
      <c r="F13" s="100"/>
      <c r="G13" s="100"/>
      <c r="H13" s="197"/>
      <c r="I13" s="126" t="s">
        <v>103</v>
      </c>
      <c r="J13" s="209" t="s">
        <v>15</v>
      </c>
      <c r="K13" s="210" t="s">
        <v>134</v>
      </c>
      <c r="L13" s="209" t="s">
        <v>15</v>
      </c>
      <c r="M13" s="6"/>
      <c r="N13" s="6"/>
      <c r="O13" s="315"/>
      <c r="P13" s="316"/>
      <c r="Q13" s="175"/>
      <c r="R13" s="197"/>
      <c r="S13" s="6"/>
      <c r="T13" s="7"/>
      <c r="U13" s="100"/>
      <c r="V13" s="145"/>
      <c r="W13" s="100"/>
      <c r="X13" s="145"/>
      <c r="Y13" s="238"/>
    </row>
    <row r="14" spans="1:25" s="8" customFormat="1" ht="37.5" customHeight="1" thickTop="1" x14ac:dyDescent="0.25">
      <c r="A14" s="112" t="s">
        <v>25</v>
      </c>
      <c r="B14" s="113" t="s">
        <v>37</v>
      </c>
      <c r="C14" s="134" t="s">
        <v>33</v>
      </c>
      <c r="D14" s="135" t="s">
        <v>15</v>
      </c>
      <c r="E14" s="114"/>
      <c r="F14" s="95"/>
      <c r="G14" s="94"/>
      <c r="H14" s="95"/>
      <c r="I14" s="94"/>
      <c r="J14" s="94"/>
      <c r="K14" s="94"/>
      <c r="L14" s="94"/>
      <c r="M14" s="94"/>
      <c r="N14" s="146"/>
      <c r="O14" s="179" t="s">
        <v>25</v>
      </c>
      <c r="P14" s="195" t="s">
        <v>37</v>
      </c>
      <c r="Q14" s="116"/>
      <c r="R14" s="117"/>
      <c r="S14" s="96"/>
      <c r="T14" s="97"/>
      <c r="U14" s="96"/>
      <c r="V14" s="97"/>
      <c r="W14" s="94"/>
      <c r="X14" s="98"/>
      <c r="Y14"/>
    </row>
    <row r="15" spans="1:25" s="8" customFormat="1" ht="37.5" hidden="1" customHeight="1" x14ac:dyDescent="0.25">
      <c r="A15" s="118" t="s">
        <v>69</v>
      </c>
      <c r="B15" s="51"/>
      <c r="C15" s="4"/>
      <c r="D15" s="5"/>
      <c r="E15" s="62"/>
      <c r="F15" s="5"/>
      <c r="H15" s="5"/>
      <c r="I15" s="4"/>
      <c r="J15" s="5"/>
      <c r="K15" s="4"/>
      <c r="L15" s="5"/>
      <c r="M15" s="4"/>
      <c r="N15" s="49"/>
      <c r="O15" s="180" t="s">
        <v>69</v>
      </c>
      <c r="P15" s="181" t="s">
        <v>93</v>
      </c>
      <c r="Q15" s="172"/>
      <c r="R15" s="73"/>
      <c r="S15" s="6"/>
      <c r="T15" s="7"/>
      <c r="U15" s="6"/>
      <c r="V15" s="7"/>
      <c r="W15" s="4"/>
      <c r="X15" s="119"/>
      <c r="Y15"/>
    </row>
    <row r="16" spans="1:25" ht="24.75" customHeight="1" thickBot="1" x14ac:dyDescent="0.3">
      <c r="A16" s="324" t="s">
        <v>1</v>
      </c>
      <c r="B16" s="325"/>
      <c r="C16" s="121" t="s">
        <v>9</v>
      </c>
      <c r="D16" s="122" t="s">
        <v>3</v>
      </c>
      <c r="E16" s="122" t="s">
        <v>10</v>
      </c>
      <c r="F16" s="122" t="s">
        <v>3</v>
      </c>
      <c r="G16" s="122" t="s">
        <v>11</v>
      </c>
      <c r="H16" s="122" t="s">
        <v>3</v>
      </c>
      <c r="I16" s="122" t="s">
        <v>12</v>
      </c>
      <c r="J16" s="122" t="s">
        <v>3</v>
      </c>
      <c r="K16" s="123" t="s">
        <v>7</v>
      </c>
      <c r="L16" s="120" t="s">
        <v>3</v>
      </c>
      <c r="M16" s="123" t="s">
        <v>8</v>
      </c>
      <c r="N16" s="162" t="s">
        <v>3</v>
      </c>
      <c r="O16" s="324" t="s">
        <v>1</v>
      </c>
      <c r="P16" s="326"/>
      <c r="Q16" s="124" t="s">
        <v>9</v>
      </c>
      <c r="R16" s="122" t="s">
        <v>3</v>
      </c>
      <c r="S16" s="122" t="s">
        <v>10</v>
      </c>
      <c r="T16" s="122" t="s">
        <v>3</v>
      </c>
      <c r="U16" s="122" t="s">
        <v>11</v>
      </c>
      <c r="V16" s="122" t="s">
        <v>3</v>
      </c>
      <c r="W16" s="122" t="s">
        <v>12</v>
      </c>
      <c r="X16" s="125" t="s">
        <v>3</v>
      </c>
    </row>
    <row r="17" spans="1:35" s="8" customFormat="1" ht="48" customHeight="1" thickTop="1" x14ac:dyDescent="0.25">
      <c r="A17" s="312" t="s">
        <v>13</v>
      </c>
      <c r="B17" s="313" t="s">
        <v>38</v>
      </c>
      <c r="C17" s="184" t="s">
        <v>193</v>
      </c>
      <c r="D17" s="39" t="s">
        <v>17</v>
      </c>
      <c r="E17" s="198" t="s">
        <v>125</v>
      </c>
      <c r="F17" s="127" t="s">
        <v>17</v>
      </c>
      <c r="G17" s="94"/>
      <c r="H17" s="46"/>
      <c r="I17" s="94"/>
      <c r="J17" s="96"/>
      <c r="K17" s="215" t="s">
        <v>107</v>
      </c>
      <c r="L17" s="229" t="s">
        <v>17</v>
      </c>
      <c r="M17" s="85"/>
      <c r="N17" s="163"/>
      <c r="O17" s="315" t="s">
        <v>13</v>
      </c>
      <c r="P17" s="316" t="s">
        <v>38</v>
      </c>
      <c r="Q17" s="173"/>
      <c r="R17" s="86"/>
      <c r="S17" s="46"/>
      <c r="T17" s="47"/>
      <c r="U17" s="46"/>
      <c r="V17" s="47"/>
      <c r="W17" s="72"/>
      <c r="X17" s="158"/>
    </row>
    <row r="18" spans="1:35" s="8" customFormat="1" ht="41.25" customHeight="1" thickBot="1" x14ac:dyDescent="0.3">
      <c r="A18" s="312"/>
      <c r="B18" s="319"/>
      <c r="C18" s="46"/>
      <c r="D18" s="100"/>
      <c r="E18" s="100"/>
      <c r="F18" s="101"/>
      <c r="G18" s="236"/>
      <c r="H18" s="101"/>
      <c r="I18" s="99" t="s">
        <v>120</v>
      </c>
      <c r="J18" s="102" t="s">
        <v>17</v>
      </c>
      <c r="K18" s="6"/>
      <c r="L18" s="7"/>
      <c r="M18" s="6"/>
      <c r="N18" s="7"/>
      <c r="O18" s="315"/>
      <c r="P18" s="316"/>
      <c r="Q18" s="100"/>
      <c r="R18" s="145"/>
      <c r="S18" s="100"/>
      <c r="T18" s="100"/>
      <c r="U18" s="100"/>
      <c r="V18" s="100"/>
      <c r="W18" s="100"/>
      <c r="X18" s="132"/>
    </row>
    <row r="19" spans="1:35" s="8" customFormat="1" ht="46.9" customHeight="1" thickTop="1" x14ac:dyDescent="0.25">
      <c r="A19" s="317" t="s">
        <v>18</v>
      </c>
      <c r="B19" s="313" t="s">
        <v>88</v>
      </c>
      <c r="C19" s="92" t="s">
        <v>145</v>
      </c>
      <c r="D19" s="221" t="s">
        <v>15</v>
      </c>
      <c r="E19" s="94"/>
      <c r="F19" s="95"/>
      <c r="G19" s="46"/>
      <c r="H19" s="47"/>
      <c r="I19" s="46"/>
      <c r="J19" s="47"/>
      <c r="K19" s="94"/>
      <c r="L19" s="95"/>
      <c r="M19" s="94"/>
      <c r="N19" s="146"/>
      <c r="O19" s="314" t="s">
        <v>18</v>
      </c>
      <c r="P19" s="321" t="s">
        <v>88</v>
      </c>
      <c r="Q19" s="115"/>
      <c r="R19" s="106"/>
      <c r="S19" s="106"/>
      <c r="T19" s="115"/>
      <c r="U19" s="96"/>
      <c r="V19" s="97"/>
      <c r="W19" s="85"/>
      <c r="X19" s="98"/>
      <c r="Y19" s="203"/>
    </row>
    <row r="20" spans="1:35" s="8" customFormat="1" ht="46.5" customHeight="1" thickBot="1" x14ac:dyDescent="0.3">
      <c r="A20" s="318"/>
      <c r="B20" s="319"/>
      <c r="C20" s="46"/>
      <c r="D20" s="101"/>
      <c r="E20" s="99" t="s">
        <v>99</v>
      </c>
      <c r="F20" s="99" t="s">
        <v>16</v>
      </c>
      <c r="G20" s="99" t="s">
        <v>119</v>
      </c>
      <c r="H20" s="189" t="s">
        <v>16</v>
      </c>
      <c r="I20" s="99" t="s">
        <v>108</v>
      </c>
      <c r="J20" s="102" t="s">
        <v>15</v>
      </c>
      <c r="K20" s="100"/>
      <c r="L20" s="191"/>
      <c r="M20" s="100"/>
      <c r="N20" s="101"/>
      <c r="O20" s="320"/>
      <c r="P20" s="322"/>
      <c r="Q20" s="104" t="s">
        <v>208</v>
      </c>
      <c r="R20" s="250" t="s">
        <v>101</v>
      </c>
      <c r="S20" s="100"/>
      <c r="T20" s="197"/>
      <c r="U20" s="100"/>
      <c r="V20" s="101"/>
      <c r="W20" s="100"/>
      <c r="X20" s="145"/>
      <c r="Y20" s="203"/>
    </row>
    <row r="21" spans="1:35" s="8" customFormat="1" ht="45.75" customHeight="1" thickTop="1" x14ac:dyDescent="0.25">
      <c r="A21" s="312" t="s">
        <v>20</v>
      </c>
      <c r="B21" s="313" t="s">
        <v>89</v>
      </c>
      <c r="C21" s="215" t="s">
        <v>128</v>
      </c>
      <c r="D21" s="81" t="s">
        <v>17</v>
      </c>
      <c r="E21" s="46"/>
      <c r="F21" s="6"/>
      <c r="G21" s="46"/>
      <c r="H21" s="47"/>
      <c r="I21" s="6"/>
      <c r="J21" s="94"/>
      <c r="K21" s="134" t="s">
        <v>225</v>
      </c>
      <c r="L21" s="135" t="s">
        <v>17</v>
      </c>
      <c r="M21" s="94"/>
      <c r="N21" s="94"/>
      <c r="O21" s="315" t="s">
        <v>20</v>
      </c>
      <c r="P21" s="316" t="s">
        <v>89</v>
      </c>
      <c r="Q21" s="6"/>
      <c r="R21" s="7"/>
      <c r="S21" s="85"/>
      <c r="T21" s="86"/>
      <c r="U21" s="85"/>
      <c r="V21" s="47"/>
      <c r="W21" s="97"/>
      <c r="X21" s="213"/>
    </row>
    <row r="22" spans="1:35" s="8" customFormat="1" ht="53.25" customHeight="1" thickBot="1" x14ac:dyDescent="0.3">
      <c r="A22" s="312"/>
      <c r="B22" s="319"/>
      <c r="C22" s="210" t="s">
        <v>147</v>
      </c>
      <c r="D22" s="209" t="s">
        <v>16</v>
      </c>
      <c r="E22" s="100"/>
      <c r="F22" s="101"/>
      <c r="G22" s="99" t="s">
        <v>133</v>
      </c>
      <c r="H22" s="102" t="s">
        <v>16</v>
      </c>
      <c r="I22" s="210" t="s">
        <v>226</v>
      </c>
      <c r="J22" s="245" t="s">
        <v>15</v>
      </c>
      <c r="K22" s="210" t="s">
        <v>166</v>
      </c>
      <c r="L22" s="209" t="s">
        <v>15</v>
      </c>
      <c r="M22" s="103"/>
      <c r="N22" s="101"/>
      <c r="O22" s="315"/>
      <c r="P22" s="316"/>
      <c r="Q22" s="104" t="s">
        <v>170</v>
      </c>
      <c r="R22" s="131" t="s">
        <v>101</v>
      </c>
      <c r="S22" s="6"/>
      <c r="T22" s="7"/>
      <c r="U22" s="100"/>
      <c r="V22" s="145"/>
      <c r="W22" s="100"/>
      <c r="X22" s="145"/>
      <c r="Y22" s="203"/>
    </row>
    <row r="23" spans="1:35" s="8" customFormat="1" ht="42.75" customHeight="1" thickTop="1" x14ac:dyDescent="0.25">
      <c r="A23" s="317" t="s">
        <v>22</v>
      </c>
      <c r="B23" s="313" t="s">
        <v>39</v>
      </c>
      <c r="C23" s="94"/>
      <c r="D23" s="94"/>
      <c r="E23" s="94"/>
      <c r="F23" s="95"/>
      <c r="G23" s="227" t="s">
        <v>211</v>
      </c>
      <c r="H23" s="252" t="s">
        <v>15</v>
      </c>
      <c r="I23" s="92" t="s">
        <v>139</v>
      </c>
      <c r="J23" s="221" t="s">
        <v>15</v>
      </c>
      <c r="K23" s="94"/>
      <c r="L23" s="47"/>
      <c r="M23" s="46"/>
      <c r="N23" s="95"/>
      <c r="O23" s="314" t="s">
        <v>22</v>
      </c>
      <c r="P23" s="321" t="s">
        <v>39</v>
      </c>
      <c r="Q23" s="96"/>
      <c r="R23" s="96"/>
      <c r="S23" s="96"/>
      <c r="T23" s="97"/>
      <c r="U23" s="94"/>
      <c r="V23" s="97"/>
      <c r="W23" s="97"/>
      <c r="X23" s="213"/>
    </row>
    <row r="24" spans="1:35" s="8" customFormat="1" ht="49.5" customHeight="1" thickBot="1" x14ac:dyDescent="0.3">
      <c r="A24" s="318"/>
      <c r="B24" s="319"/>
      <c r="C24" s="270" t="s">
        <v>203</v>
      </c>
      <c r="D24" s="187" t="s">
        <v>17</v>
      </c>
      <c r="E24" s="81" t="s">
        <v>110</v>
      </c>
      <c r="F24" s="99" t="s">
        <v>16</v>
      </c>
      <c r="G24" s="81" t="s">
        <v>112</v>
      </c>
      <c r="H24" s="99" t="s">
        <v>17</v>
      </c>
      <c r="I24" s="100"/>
      <c r="J24" s="100"/>
      <c r="K24" s="104" t="s">
        <v>141</v>
      </c>
      <c r="L24" s="131" t="s">
        <v>101</v>
      </c>
      <c r="M24" s="100"/>
      <c r="N24" s="100"/>
      <c r="O24" s="320"/>
      <c r="P24" s="322"/>
      <c r="Q24" s="100"/>
      <c r="R24" s="101"/>
      <c r="S24" s="100"/>
      <c r="T24" s="101"/>
      <c r="U24" s="100"/>
      <c r="V24" s="101"/>
      <c r="W24" s="100"/>
      <c r="X24" s="132"/>
    </row>
    <row r="25" spans="1:35" s="8" customFormat="1" ht="50.25" customHeight="1" thickTop="1" x14ac:dyDescent="0.25">
      <c r="A25" s="312" t="s">
        <v>23</v>
      </c>
      <c r="B25" s="313" t="s">
        <v>40</v>
      </c>
      <c r="C25" s="94"/>
      <c r="D25" s="94"/>
      <c r="E25" s="94"/>
      <c r="F25" s="7"/>
      <c r="G25" s="94"/>
      <c r="H25" s="94"/>
      <c r="I25" s="46"/>
      <c r="J25" s="47"/>
      <c r="K25" s="94"/>
      <c r="L25" s="95"/>
      <c r="M25" s="94"/>
      <c r="N25" s="96"/>
      <c r="O25" s="315" t="s">
        <v>23</v>
      </c>
      <c r="P25" s="316" t="s">
        <v>40</v>
      </c>
      <c r="Q25" s="94"/>
      <c r="R25" s="47"/>
      <c r="S25" s="46"/>
      <c r="T25" s="95"/>
      <c r="U25" s="85"/>
      <c r="V25" s="86"/>
      <c r="W25" s="128"/>
      <c r="X25" s="160"/>
    </row>
    <row r="26" spans="1:35" s="8" customFormat="1" ht="43.5" customHeight="1" thickBot="1" x14ac:dyDescent="0.3">
      <c r="A26" s="312"/>
      <c r="B26" s="319"/>
      <c r="C26" s="85"/>
      <c r="D26" s="101"/>
      <c r="E26" s="226" t="s">
        <v>224</v>
      </c>
      <c r="F26" s="187" t="s">
        <v>16</v>
      </c>
      <c r="G26" s="85"/>
      <c r="H26" s="86"/>
      <c r="I26" s="99" t="s">
        <v>100</v>
      </c>
      <c r="J26" s="102" t="s">
        <v>15</v>
      </c>
      <c r="K26" s="226" t="s">
        <v>206</v>
      </c>
      <c r="L26" s="230" t="s">
        <v>15</v>
      </c>
      <c r="M26" s="6"/>
      <c r="N26" s="101"/>
      <c r="O26" s="315"/>
      <c r="P26" s="316"/>
      <c r="Q26" s="85"/>
      <c r="R26" s="100"/>
      <c r="S26" s="100"/>
      <c r="T26" s="85"/>
      <c r="U26" s="6"/>
      <c r="V26" s="7"/>
      <c r="W26" s="6"/>
      <c r="X26" s="159"/>
    </row>
    <row r="27" spans="1:35" s="8" customFormat="1" ht="40.5" customHeight="1" thickTop="1" x14ac:dyDescent="0.25">
      <c r="A27" s="90" t="s">
        <v>25</v>
      </c>
      <c r="B27" s="113" t="s">
        <v>41</v>
      </c>
      <c r="C27" s="94"/>
      <c r="D27" s="95"/>
      <c r="E27" s="94"/>
      <c r="F27" s="95"/>
      <c r="G27" s="94"/>
      <c r="H27" s="95"/>
      <c r="I27" s="94"/>
      <c r="J27" s="95"/>
      <c r="K27" s="96"/>
      <c r="L27" s="95"/>
      <c r="M27" s="96"/>
      <c r="N27" s="146"/>
      <c r="O27" s="178" t="s">
        <v>25</v>
      </c>
      <c r="P27" s="195" t="s">
        <v>41</v>
      </c>
      <c r="Q27" s="116"/>
      <c r="R27" s="117"/>
      <c r="S27" s="136"/>
      <c r="T27" s="97"/>
      <c r="U27" s="94"/>
      <c r="V27" s="97"/>
      <c r="W27" s="109"/>
      <c r="X27" s="137"/>
    </row>
    <row r="28" spans="1:35" s="8" customFormat="1" ht="40.5" hidden="1" customHeight="1" x14ac:dyDescent="0.25">
      <c r="A28" s="118" t="s">
        <v>69</v>
      </c>
      <c r="B28" s="51"/>
      <c r="C28" s="4"/>
      <c r="D28" s="5"/>
      <c r="E28" s="4"/>
      <c r="F28" s="5"/>
      <c r="G28" s="4"/>
      <c r="H28" s="5"/>
      <c r="I28" s="4"/>
      <c r="J28" s="5"/>
      <c r="K28" s="6"/>
      <c r="L28" s="5"/>
      <c r="M28" s="6"/>
      <c r="N28" s="49"/>
      <c r="O28" s="180" t="s">
        <v>69</v>
      </c>
      <c r="P28" s="181" t="s">
        <v>94</v>
      </c>
      <c r="Q28" s="172"/>
      <c r="R28" s="73"/>
      <c r="S28" s="12"/>
      <c r="T28" s="7"/>
      <c r="U28" s="4"/>
      <c r="V28" s="7"/>
      <c r="W28" s="4"/>
      <c r="X28" s="119"/>
    </row>
    <row r="29" spans="1:35" ht="24.95" customHeight="1" thickBot="1" x14ac:dyDescent="0.3">
      <c r="A29" s="324" t="s">
        <v>1</v>
      </c>
      <c r="B29" s="325"/>
      <c r="C29" s="122" t="s">
        <v>9</v>
      </c>
      <c r="D29" s="122" t="s">
        <v>3</v>
      </c>
      <c r="E29" s="122" t="s">
        <v>10</v>
      </c>
      <c r="F29" s="122" t="s">
        <v>3</v>
      </c>
      <c r="G29" s="122" t="s">
        <v>11</v>
      </c>
      <c r="H29" s="122" t="s">
        <v>3</v>
      </c>
      <c r="I29" s="122" t="s">
        <v>34</v>
      </c>
      <c r="J29" s="122" t="s">
        <v>3</v>
      </c>
      <c r="K29" s="123" t="s">
        <v>7</v>
      </c>
      <c r="L29" s="120" t="s">
        <v>3</v>
      </c>
      <c r="M29" s="123" t="s">
        <v>8</v>
      </c>
      <c r="N29" s="162" t="s">
        <v>3</v>
      </c>
      <c r="O29" s="324" t="s">
        <v>1</v>
      </c>
      <c r="P29" s="326"/>
      <c r="Q29" s="124" t="s">
        <v>9</v>
      </c>
      <c r="R29" s="122" t="s">
        <v>3</v>
      </c>
      <c r="S29" s="122" t="s">
        <v>10</v>
      </c>
      <c r="T29" s="122" t="s">
        <v>3</v>
      </c>
      <c r="U29" s="122" t="s">
        <v>11</v>
      </c>
      <c r="V29" s="122" t="s">
        <v>3</v>
      </c>
      <c r="W29" s="122" t="s">
        <v>12</v>
      </c>
      <c r="X29" s="125" t="s">
        <v>3</v>
      </c>
      <c r="Y29" s="8"/>
      <c r="Z29" s="8"/>
      <c r="AA29" s="8"/>
      <c r="AB29" s="8"/>
      <c r="AC29" s="8"/>
      <c r="AD29" s="8"/>
      <c r="AE29" s="8"/>
      <c r="AF29" s="8"/>
      <c r="AG29" s="8"/>
      <c r="AI29" s="8"/>
    </row>
    <row r="30" spans="1:35" s="36" customFormat="1" ht="45" customHeight="1" thickTop="1" x14ac:dyDescent="0.25">
      <c r="A30" s="327" t="s">
        <v>13</v>
      </c>
      <c r="B30" s="313" t="s">
        <v>42</v>
      </c>
      <c r="C30" s="39" t="s">
        <v>195</v>
      </c>
      <c r="D30" s="184" t="s">
        <v>16</v>
      </c>
      <c r="E30" s="215" t="s">
        <v>114</v>
      </c>
      <c r="F30" s="81" t="s">
        <v>16</v>
      </c>
      <c r="G30" s="184" t="s">
        <v>199</v>
      </c>
      <c r="H30" s="38" t="s">
        <v>17</v>
      </c>
      <c r="I30" s="184" t="s">
        <v>200</v>
      </c>
      <c r="J30" s="38" t="s">
        <v>17</v>
      </c>
      <c r="K30" s="6"/>
      <c r="L30" s="7"/>
      <c r="M30" s="85"/>
      <c r="N30" s="65"/>
      <c r="O30" s="315" t="s">
        <v>13</v>
      </c>
      <c r="P30" s="316" t="s">
        <v>42</v>
      </c>
      <c r="Q30" s="175"/>
      <c r="R30" s="47"/>
      <c r="S30" s="46"/>
      <c r="T30" s="47"/>
      <c r="U30" s="85"/>
      <c r="V30" s="86"/>
      <c r="W30" s="72"/>
      <c r="X30" s="158"/>
      <c r="Y30" s="8"/>
      <c r="Z30" s="8"/>
      <c r="AA30" s="8"/>
      <c r="AB30" s="8"/>
      <c r="AC30" s="8"/>
      <c r="AD30" s="8"/>
      <c r="AE30" s="8"/>
      <c r="AF30" s="8"/>
      <c r="AG30" s="8"/>
      <c r="AH30"/>
      <c r="AI30" s="8"/>
    </row>
    <row r="31" spans="1:35" s="36" customFormat="1" ht="38.25" customHeight="1" thickBot="1" x14ac:dyDescent="0.3">
      <c r="A31" s="327"/>
      <c r="B31" s="319"/>
      <c r="C31" s="194" t="s">
        <v>196</v>
      </c>
      <c r="D31" s="205" t="s">
        <v>17</v>
      </c>
      <c r="E31" s="191"/>
      <c r="F31" s="100"/>
      <c r="G31" s="191"/>
      <c r="H31" s="101"/>
      <c r="I31" s="191"/>
      <c r="J31" s="7"/>
      <c r="K31" s="99" t="s">
        <v>127</v>
      </c>
      <c r="L31" s="102" t="s">
        <v>15</v>
      </c>
      <c r="M31" s="6"/>
      <c r="N31" s="161"/>
      <c r="O31" s="315"/>
      <c r="P31" s="316"/>
      <c r="Q31" s="100"/>
      <c r="R31" s="145"/>
      <c r="S31" s="6"/>
      <c r="T31" s="7"/>
      <c r="U31" s="6"/>
      <c r="V31" s="7"/>
      <c r="W31" s="100"/>
      <c r="X31" s="132"/>
      <c r="Y31" s="8"/>
      <c r="Z31" s="8"/>
      <c r="AA31" s="8"/>
      <c r="AB31" s="8"/>
      <c r="AC31" s="8"/>
      <c r="AD31" s="8"/>
      <c r="AE31" s="8"/>
      <c r="AF31" s="8"/>
      <c r="AG31" s="8"/>
      <c r="AH31"/>
      <c r="AI31" s="8"/>
    </row>
    <row r="32" spans="1:35" s="36" customFormat="1" ht="42" customHeight="1" thickTop="1" x14ac:dyDescent="0.25">
      <c r="A32" s="328" t="s">
        <v>18</v>
      </c>
      <c r="B32" s="313" t="s">
        <v>90</v>
      </c>
      <c r="C32" s="6"/>
      <c r="D32" s="7"/>
      <c r="E32" s="215" t="s">
        <v>168</v>
      </c>
      <c r="F32" s="215" t="s">
        <v>16</v>
      </c>
      <c r="G32" s="39" t="s">
        <v>202</v>
      </c>
      <c r="H32" s="39" t="s">
        <v>16</v>
      </c>
      <c r="I32" s="39" t="s">
        <v>201</v>
      </c>
      <c r="J32" s="184" t="s">
        <v>16</v>
      </c>
      <c r="K32" s="96"/>
      <c r="L32" s="97"/>
      <c r="M32" s="96"/>
      <c r="N32" s="97"/>
      <c r="O32" s="314" t="s">
        <v>18</v>
      </c>
      <c r="P32" s="321" t="s">
        <v>90</v>
      </c>
      <c r="Q32" s="170"/>
      <c r="R32" s="95"/>
      <c r="S32" s="94"/>
      <c r="T32" s="95"/>
      <c r="U32" s="94"/>
      <c r="V32" s="95"/>
      <c r="W32" s="94"/>
      <c r="X32" s="98"/>
      <c r="Y32" s="37"/>
      <c r="Z32" s="8"/>
      <c r="AA32" s="8"/>
      <c r="AB32" s="8"/>
      <c r="AC32" s="8"/>
      <c r="AD32" s="8"/>
      <c r="AE32" s="8"/>
      <c r="AF32" s="8"/>
      <c r="AG32" s="8"/>
      <c r="AH32"/>
      <c r="AI32" s="8"/>
    </row>
    <row r="33" spans="1:35" s="36" customFormat="1" ht="39" customHeight="1" thickBot="1" x14ac:dyDescent="0.3">
      <c r="A33" s="329"/>
      <c r="B33" s="319"/>
      <c r="C33" s="196" t="s">
        <v>131</v>
      </c>
      <c r="D33" s="196" t="s">
        <v>17</v>
      </c>
      <c r="E33" s="210" t="s">
        <v>125</v>
      </c>
      <c r="F33" s="127" t="s">
        <v>17</v>
      </c>
      <c r="G33" s="99" t="s">
        <v>140</v>
      </c>
      <c r="H33" s="99" t="s">
        <v>17</v>
      </c>
      <c r="I33" s="99" t="s">
        <v>122</v>
      </c>
      <c r="J33" s="99" t="s">
        <v>15</v>
      </c>
      <c r="K33" s="100"/>
      <c r="L33" s="101"/>
      <c r="M33" s="100"/>
      <c r="N33" s="100"/>
      <c r="O33" s="320"/>
      <c r="P33" s="322"/>
      <c r="Q33" s="100"/>
      <c r="R33" s="101"/>
      <c r="S33" s="100"/>
      <c r="T33" s="101"/>
      <c r="U33" s="100"/>
      <c r="V33" s="101"/>
      <c r="W33" s="100"/>
      <c r="X33" s="132"/>
      <c r="Y33" s="8"/>
      <c r="Z33" s="8"/>
      <c r="AA33" s="8"/>
      <c r="AB33" s="8"/>
      <c r="AC33" s="8"/>
      <c r="AD33" s="8"/>
      <c r="AE33" s="8"/>
      <c r="AF33" s="8"/>
      <c r="AG33" s="8"/>
      <c r="AH33"/>
      <c r="AI33" s="8"/>
    </row>
    <row r="34" spans="1:35" s="36" customFormat="1" ht="45" customHeight="1" thickTop="1" x14ac:dyDescent="0.25">
      <c r="A34" s="327" t="s">
        <v>20</v>
      </c>
      <c r="B34" s="313" t="s">
        <v>91</v>
      </c>
      <c r="C34" s="215" t="s">
        <v>165</v>
      </c>
      <c r="D34" s="215" t="s">
        <v>16</v>
      </c>
      <c r="E34" s="94"/>
      <c r="F34" s="94"/>
      <c r="G34" s="94"/>
      <c r="H34" s="97"/>
      <c r="I34" s="92" t="s">
        <v>146</v>
      </c>
      <c r="J34" s="127" t="s">
        <v>16</v>
      </c>
      <c r="K34" s="6"/>
      <c r="L34" s="6"/>
      <c r="M34" s="46"/>
      <c r="N34" s="94"/>
      <c r="O34" s="315" t="s">
        <v>20</v>
      </c>
      <c r="P34" s="316" t="s">
        <v>91</v>
      </c>
      <c r="Q34" s="115"/>
      <c r="R34" s="89"/>
      <c r="S34" s="89"/>
      <c r="T34" s="89"/>
      <c r="U34" s="89"/>
      <c r="V34" s="89"/>
      <c r="W34" s="89"/>
      <c r="X34" s="158"/>
      <c r="Y34" s="8"/>
      <c r="Z34" s="8"/>
      <c r="AA34" s="8"/>
      <c r="AB34" s="8"/>
      <c r="AC34" s="8"/>
      <c r="AD34" s="8"/>
      <c r="AE34" s="8"/>
      <c r="AF34" s="8"/>
      <c r="AG34" s="8"/>
      <c r="AH34"/>
      <c r="AI34" s="8"/>
    </row>
    <row r="35" spans="1:35" s="36" customFormat="1" ht="45" customHeight="1" thickBot="1" x14ac:dyDescent="0.3">
      <c r="A35" s="327"/>
      <c r="B35" s="319"/>
      <c r="C35" s="100"/>
      <c r="D35" s="101"/>
      <c r="E35" s="100"/>
      <c r="F35" s="101"/>
      <c r="G35" s="208" t="s">
        <v>167</v>
      </c>
      <c r="H35" s="209" t="s">
        <v>17</v>
      </c>
      <c r="I35" s="185" t="s">
        <v>161</v>
      </c>
      <c r="J35" s="99" t="s">
        <v>15</v>
      </c>
      <c r="K35" s="99" t="s">
        <v>113</v>
      </c>
      <c r="L35" s="185" t="s">
        <v>17</v>
      </c>
      <c r="M35" s="140"/>
      <c r="N35" s="166"/>
      <c r="O35" s="315"/>
      <c r="P35" s="316"/>
      <c r="Q35" s="104" t="s">
        <v>170</v>
      </c>
      <c r="R35" s="131" t="s">
        <v>101</v>
      </c>
      <c r="S35" s="100"/>
      <c r="T35" s="6"/>
      <c r="U35" s="100"/>
      <c r="V35" s="6"/>
      <c r="W35" s="100"/>
      <c r="X35" s="145"/>
      <c r="Y35" s="203"/>
      <c r="Z35" s="8"/>
      <c r="AA35" s="8"/>
      <c r="AB35" s="8"/>
      <c r="AC35" s="8"/>
      <c r="AD35" s="8"/>
      <c r="AE35" s="8"/>
      <c r="AF35" s="8"/>
      <c r="AG35" s="8"/>
      <c r="AH35"/>
      <c r="AI35" s="8"/>
    </row>
    <row r="36" spans="1:35" s="36" customFormat="1" ht="48" customHeight="1" thickTop="1" x14ac:dyDescent="0.25">
      <c r="A36" s="317" t="s">
        <v>22</v>
      </c>
      <c r="B36" s="313" t="s">
        <v>55</v>
      </c>
      <c r="C36" s="39" t="s">
        <v>197</v>
      </c>
      <c r="D36" s="39" t="s">
        <v>16</v>
      </c>
      <c r="E36" s="215" t="s">
        <v>117</v>
      </c>
      <c r="F36" s="215" t="s">
        <v>15</v>
      </c>
      <c r="G36" s="94"/>
      <c r="H36" s="95"/>
      <c r="I36" s="126" t="s">
        <v>97</v>
      </c>
      <c r="J36" s="93" t="s">
        <v>15</v>
      </c>
      <c r="K36" s="94"/>
      <c r="L36" s="95"/>
      <c r="M36" s="95"/>
      <c r="N36" s="94"/>
      <c r="O36" s="314" t="s">
        <v>22</v>
      </c>
      <c r="P36" s="321" t="s">
        <v>55</v>
      </c>
      <c r="Q36" s="48"/>
      <c r="R36" s="86"/>
      <c r="S36" s="85"/>
      <c r="T36" s="95"/>
      <c r="U36" s="46"/>
      <c r="V36" s="95"/>
      <c r="W36" s="94"/>
      <c r="X36" s="159"/>
      <c r="Y36" s="8"/>
      <c r="Z36" s="8"/>
      <c r="AA36" s="8"/>
      <c r="AB36" s="8"/>
      <c r="AC36" s="8"/>
      <c r="AD36" s="8"/>
      <c r="AE36" s="8"/>
      <c r="AF36" s="8"/>
      <c r="AG36" s="8"/>
      <c r="AH36"/>
      <c r="AI36" s="8"/>
    </row>
    <row r="37" spans="1:35" s="36" customFormat="1" ht="45.75" customHeight="1" thickBot="1" x14ac:dyDescent="0.3">
      <c r="A37" s="318"/>
      <c r="B37" s="319"/>
      <c r="C37" s="194" t="s">
        <v>198</v>
      </c>
      <c r="D37" s="194" t="s">
        <v>17</v>
      </c>
      <c r="E37" s="85"/>
      <c r="F37" s="7"/>
      <c r="G37" s="100"/>
      <c r="H37" s="7"/>
      <c r="I37" s="99" t="s">
        <v>111</v>
      </c>
      <c r="J37" s="99" t="s">
        <v>17</v>
      </c>
      <c r="K37" s="100"/>
      <c r="L37" s="100"/>
      <c r="M37" s="46"/>
      <c r="N37" s="166"/>
      <c r="O37" s="320"/>
      <c r="P37" s="322"/>
      <c r="Q37" s="100"/>
      <c r="R37" s="100"/>
      <c r="S37" s="6"/>
      <c r="T37" s="7"/>
      <c r="U37" s="104" t="s">
        <v>183</v>
      </c>
      <c r="V37" s="214" t="s">
        <v>185</v>
      </c>
      <c r="W37" s="174" t="s">
        <v>121</v>
      </c>
      <c r="X37" s="105" t="s">
        <v>185</v>
      </c>
      <c r="Y37" s="203"/>
      <c r="Z37" s="8"/>
      <c r="AA37" s="8"/>
      <c r="AB37" s="8"/>
      <c r="AC37" s="8"/>
      <c r="AD37" s="8"/>
      <c r="AE37" s="8"/>
      <c r="AF37" s="8"/>
      <c r="AG37" s="8"/>
      <c r="AH37"/>
      <c r="AI37" s="8"/>
    </row>
    <row r="38" spans="1:35" s="8" customFormat="1" ht="36.75" customHeight="1" thickTop="1" x14ac:dyDescent="0.25">
      <c r="A38" s="312" t="s">
        <v>23</v>
      </c>
      <c r="B38" s="313" t="s">
        <v>56</v>
      </c>
      <c r="C38" s="94"/>
      <c r="D38" s="95"/>
      <c r="E38" s="94"/>
      <c r="F38" s="95"/>
      <c r="G38" s="6"/>
      <c r="H38" s="94"/>
      <c r="I38" s="6"/>
      <c r="J38" s="6"/>
      <c r="K38" s="196" t="s">
        <v>132</v>
      </c>
      <c r="L38" s="196" t="s">
        <v>17</v>
      </c>
      <c r="M38" s="94"/>
      <c r="N38" s="94"/>
      <c r="O38" s="315" t="s">
        <v>23</v>
      </c>
      <c r="P38" s="316" t="s">
        <v>56</v>
      </c>
      <c r="Q38" s="48"/>
      <c r="R38" s="86"/>
      <c r="S38" s="94"/>
      <c r="T38" s="95"/>
      <c r="U38" s="85"/>
      <c r="V38" s="86"/>
      <c r="W38" s="128"/>
      <c r="X38" s="133"/>
      <c r="AH38"/>
    </row>
    <row r="39" spans="1:35" s="8" customFormat="1" ht="41.25" customHeight="1" thickBot="1" x14ac:dyDescent="0.3">
      <c r="A39" s="312"/>
      <c r="B39" s="319"/>
      <c r="C39" s="108" t="s">
        <v>126</v>
      </c>
      <c r="D39" s="127" t="s">
        <v>16</v>
      </c>
      <c r="E39" s="108" t="s">
        <v>144</v>
      </c>
      <c r="F39" s="127" t="s">
        <v>16</v>
      </c>
      <c r="G39" s="6"/>
      <c r="H39" s="7"/>
      <c r="I39" s="60" t="s">
        <v>103</v>
      </c>
      <c r="J39" s="127" t="s">
        <v>15</v>
      </c>
      <c r="K39" s="196" t="s">
        <v>134</v>
      </c>
      <c r="L39" s="196" t="s">
        <v>15</v>
      </c>
      <c r="M39" s="140"/>
      <c r="N39" s="166"/>
      <c r="O39" s="315"/>
      <c r="P39" s="316"/>
      <c r="Q39" s="100"/>
      <c r="R39" s="100"/>
      <c r="S39" s="6"/>
      <c r="T39" s="7"/>
      <c r="U39" s="100"/>
      <c r="V39" s="101"/>
      <c r="W39" s="100"/>
      <c r="X39" s="145"/>
      <c r="Y39" s="203"/>
      <c r="AH39"/>
    </row>
    <row r="40" spans="1:35" s="8" customFormat="1" ht="40.5" customHeight="1" thickTop="1" x14ac:dyDescent="0.25">
      <c r="A40" s="112" t="s">
        <v>25</v>
      </c>
      <c r="B40" s="91" t="s">
        <v>57</v>
      </c>
      <c r="C40" s="134" t="s">
        <v>33</v>
      </c>
      <c r="D40" s="135" t="s">
        <v>15</v>
      </c>
      <c r="E40" s="94" t="s">
        <v>31</v>
      </c>
      <c r="F40" s="95"/>
      <c r="G40" s="94"/>
      <c r="H40" s="95"/>
      <c r="I40" s="94"/>
      <c r="J40" s="95"/>
      <c r="K40" s="95"/>
      <c r="L40" s="141"/>
      <c r="M40" s="95"/>
      <c r="N40" s="167"/>
      <c r="O40" s="179" t="s">
        <v>25</v>
      </c>
      <c r="P40" s="195" t="s">
        <v>57</v>
      </c>
      <c r="Q40" s="116"/>
      <c r="R40" s="117"/>
      <c r="S40" s="142"/>
      <c r="T40" s="95"/>
      <c r="U40" s="141"/>
      <c r="V40" s="95"/>
      <c r="W40" s="96"/>
      <c r="X40" s="98"/>
      <c r="AH40"/>
    </row>
    <row r="41" spans="1:35" s="8" customFormat="1" ht="40.5" hidden="1" customHeight="1" x14ac:dyDescent="0.25">
      <c r="A41" s="118" t="s">
        <v>69</v>
      </c>
      <c r="B41" s="27"/>
      <c r="C41" s="4"/>
      <c r="D41" s="5"/>
      <c r="E41" s="4"/>
      <c r="F41" s="5"/>
      <c r="G41" s="4"/>
      <c r="H41" s="5"/>
      <c r="I41" s="5"/>
      <c r="J41" s="5"/>
      <c r="K41" s="5"/>
      <c r="L41" s="14"/>
      <c r="M41" s="5"/>
      <c r="N41" s="168"/>
      <c r="O41" s="180" t="s">
        <v>69</v>
      </c>
      <c r="P41" s="182" t="s">
        <v>24</v>
      </c>
      <c r="Q41" s="172"/>
      <c r="R41" s="73"/>
      <c r="S41" s="9"/>
      <c r="T41" s="5"/>
      <c r="U41" s="14"/>
      <c r="V41" s="5"/>
      <c r="W41" s="6"/>
      <c r="X41" s="119"/>
    </row>
    <row r="42" spans="1:35" ht="24.95" customHeight="1" thickBot="1" x14ac:dyDescent="0.3">
      <c r="A42" s="324" t="s">
        <v>1</v>
      </c>
      <c r="B42" s="325"/>
      <c r="C42" s="122" t="s">
        <v>9</v>
      </c>
      <c r="D42" s="122" t="s">
        <v>3</v>
      </c>
      <c r="E42" s="122" t="s">
        <v>10</v>
      </c>
      <c r="F42" s="122" t="s">
        <v>3</v>
      </c>
      <c r="G42" s="122" t="s">
        <v>11</v>
      </c>
      <c r="H42" s="122" t="s">
        <v>3</v>
      </c>
      <c r="I42" s="122" t="s">
        <v>12</v>
      </c>
      <c r="J42" s="122" t="s">
        <v>3</v>
      </c>
      <c r="K42" s="123" t="s">
        <v>7</v>
      </c>
      <c r="L42" s="120" t="s">
        <v>3</v>
      </c>
      <c r="M42" s="123" t="s">
        <v>8</v>
      </c>
      <c r="N42" s="162" t="s">
        <v>3</v>
      </c>
      <c r="O42" s="324" t="s">
        <v>1</v>
      </c>
      <c r="P42" s="326"/>
      <c r="Q42" s="124" t="s">
        <v>9</v>
      </c>
      <c r="R42" s="122" t="s">
        <v>3</v>
      </c>
      <c r="S42" s="122" t="s">
        <v>10</v>
      </c>
      <c r="T42" s="122" t="s">
        <v>3</v>
      </c>
      <c r="U42" s="122" t="s">
        <v>11</v>
      </c>
      <c r="V42" s="122" t="s">
        <v>3</v>
      </c>
      <c r="W42" s="122" t="s">
        <v>12</v>
      </c>
      <c r="X42" s="125" t="s">
        <v>3</v>
      </c>
    </row>
    <row r="43" spans="1:35" s="8" customFormat="1" ht="44.25" customHeight="1" thickTop="1" x14ac:dyDescent="0.25">
      <c r="A43" s="312" t="s">
        <v>13</v>
      </c>
      <c r="B43" s="323" t="s">
        <v>190</v>
      </c>
      <c r="C43" s="85"/>
      <c r="D43" s="6"/>
      <c r="E43" s="94"/>
      <c r="F43" s="46"/>
      <c r="G43" s="94"/>
      <c r="H43" s="46"/>
      <c r="I43" s="94"/>
      <c r="J43" s="96"/>
      <c r="K43" s="237"/>
      <c r="L43" s="47"/>
      <c r="M43" s="86"/>
      <c r="N43" s="65"/>
      <c r="O43" s="315" t="s">
        <v>13</v>
      </c>
      <c r="P43" s="316" t="s">
        <v>190</v>
      </c>
      <c r="Q43" s="176"/>
      <c r="R43" s="89"/>
      <c r="S43" s="46"/>
      <c r="T43" s="47"/>
      <c r="U43" s="46"/>
      <c r="V43" s="47"/>
      <c r="W43" s="85"/>
      <c r="X43" s="157"/>
    </row>
    <row r="44" spans="1:35" s="8" customFormat="1" ht="40.5" customHeight="1" thickBot="1" x14ac:dyDescent="0.3">
      <c r="A44" s="312"/>
      <c r="B44" s="319"/>
      <c r="C44" s="218" t="s">
        <v>204</v>
      </c>
      <c r="D44" s="200" t="s">
        <v>17</v>
      </c>
      <c r="E44" s="100"/>
      <c r="F44" s="100"/>
      <c r="G44" s="100"/>
      <c r="H44" s="100"/>
      <c r="I44" s="139" t="s">
        <v>133</v>
      </c>
      <c r="J44" s="196" t="s">
        <v>16</v>
      </c>
      <c r="K44" s="81" t="s">
        <v>205</v>
      </c>
      <c r="L44" s="102" t="s">
        <v>15</v>
      </c>
      <c r="M44" s="6"/>
      <c r="N44" s="45"/>
      <c r="O44" s="315"/>
      <c r="P44" s="316"/>
      <c r="Q44" s="100"/>
      <c r="R44" s="145"/>
      <c r="S44" s="6"/>
      <c r="T44" s="7"/>
      <c r="U44" s="6"/>
      <c r="V44" s="7"/>
      <c r="W44" s="100"/>
      <c r="X44" s="145"/>
      <c r="Y44" s="203"/>
    </row>
    <row r="45" spans="1:35" s="8" customFormat="1" ht="46.5" customHeight="1" thickTop="1" x14ac:dyDescent="0.25">
      <c r="A45" s="317" t="s">
        <v>18</v>
      </c>
      <c r="B45" s="323" t="s">
        <v>58</v>
      </c>
      <c r="C45" s="92" t="s">
        <v>145</v>
      </c>
      <c r="D45" s="190" t="s">
        <v>15</v>
      </c>
      <c r="E45" s="94"/>
      <c r="F45" s="95"/>
      <c r="G45" s="85"/>
      <c r="H45" s="7"/>
      <c r="I45" s="108" t="s">
        <v>167</v>
      </c>
      <c r="J45" s="93" t="s">
        <v>17</v>
      </c>
      <c r="K45" s="138" t="s">
        <v>264</v>
      </c>
      <c r="L45" s="202" t="s">
        <v>17</v>
      </c>
      <c r="M45" s="94"/>
      <c r="N45" s="146"/>
      <c r="O45" s="314" t="s">
        <v>18</v>
      </c>
      <c r="P45" s="321" t="s">
        <v>58</v>
      </c>
      <c r="Q45" s="177"/>
      <c r="R45" s="95"/>
      <c r="S45" s="96"/>
      <c r="T45" s="97"/>
      <c r="U45" s="115"/>
      <c r="V45" s="115"/>
      <c r="W45" s="115"/>
      <c r="X45" s="144"/>
    </row>
    <row r="46" spans="1:35" s="8" customFormat="1" ht="46.5" customHeight="1" thickBot="1" x14ac:dyDescent="0.3">
      <c r="A46" s="318"/>
      <c r="B46" s="319"/>
      <c r="C46" s="39" t="s">
        <v>229</v>
      </c>
      <c r="D46" s="194" t="s">
        <v>17</v>
      </c>
      <c r="E46" s="99" t="s">
        <v>110</v>
      </c>
      <c r="F46" s="99" t="s">
        <v>16</v>
      </c>
      <c r="G46" s="99" t="s">
        <v>119</v>
      </c>
      <c r="H46" s="102" t="s">
        <v>16</v>
      </c>
      <c r="I46" s="81" t="s">
        <v>100</v>
      </c>
      <c r="J46" s="102" t="s">
        <v>15</v>
      </c>
      <c r="K46" s="103"/>
      <c r="L46" s="101"/>
      <c r="M46" s="100"/>
      <c r="N46" s="164"/>
      <c r="O46" s="320"/>
      <c r="P46" s="322"/>
      <c r="Q46" s="104" t="s">
        <v>175</v>
      </c>
      <c r="R46" s="131" t="s">
        <v>101</v>
      </c>
      <c r="S46" s="100"/>
      <c r="T46" s="101"/>
      <c r="U46" s="100"/>
      <c r="V46" s="101"/>
      <c r="W46" s="100"/>
      <c r="X46" s="101"/>
      <c r="Y46" s="203"/>
    </row>
    <row r="47" spans="1:35" s="8" customFormat="1" ht="41.25" customHeight="1" thickTop="1" x14ac:dyDescent="0.25">
      <c r="A47" s="312" t="s">
        <v>20</v>
      </c>
      <c r="B47" s="323" t="s">
        <v>92</v>
      </c>
      <c r="C47" s="215" t="s">
        <v>128</v>
      </c>
      <c r="D47" s="229" t="s">
        <v>17</v>
      </c>
      <c r="E47" s="96"/>
      <c r="F47" s="47"/>
      <c r="G47" s="96"/>
      <c r="H47" s="47"/>
      <c r="I47" s="184" t="s">
        <v>228</v>
      </c>
      <c r="J47" s="184" t="s">
        <v>16</v>
      </c>
      <c r="K47" s="94"/>
      <c r="L47" s="97"/>
      <c r="M47" s="85"/>
      <c r="N47" s="65"/>
      <c r="O47" s="315" t="s">
        <v>20</v>
      </c>
      <c r="P47" s="316" t="s">
        <v>92</v>
      </c>
      <c r="Q47" s="6"/>
      <c r="R47" s="7"/>
      <c r="S47" s="85"/>
      <c r="T47" s="86"/>
      <c r="U47" s="85"/>
      <c r="V47" s="143"/>
      <c r="W47" s="128"/>
      <c r="X47" s="160"/>
    </row>
    <row r="48" spans="1:35" s="8" customFormat="1" ht="43.5" customHeight="1" thickBot="1" x14ac:dyDescent="0.3">
      <c r="A48" s="312"/>
      <c r="B48" s="319"/>
      <c r="C48" s="196" t="s">
        <v>147</v>
      </c>
      <c r="D48" s="196" t="s">
        <v>16</v>
      </c>
      <c r="E48" s="6"/>
      <c r="F48" s="101"/>
      <c r="G48" s="6"/>
      <c r="H48" s="101"/>
      <c r="I48" s="196" t="s">
        <v>108</v>
      </c>
      <c r="J48" s="196" t="s">
        <v>15</v>
      </c>
      <c r="K48" s="100"/>
      <c r="L48" s="145"/>
      <c r="M48" s="6"/>
      <c r="N48" s="101"/>
      <c r="O48" s="315"/>
      <c r="P48" s="316"/>
      <c r="Q48" s="104" t="s">
        <v>170</v>
      </c>
      <c r="R48" s="131" t="s">
        <v>101</v>
      </c>
      <c r="S48" s="100"/>
      <c r="T48" s="101"/>
      <c r="U48" s="50"/>
      <c r="V48" s="45"/>
      <c r="W48" s="100"/>
      <c r="X48" s="132"/>
    </row>
    <row r="49" spans="1:33" s="8" customFormat="1" ht="41.25" customHeight="1" thickTop="1" x14ac:dyDescent="0.25">
      <c r="A49" s="317" t="s">
        <v>22</v>
      </c>
      <c r="B49" s="323" t="s">
        <v>59</v>
      </c>
      <c r="C49" s="96"/>
      <c r="D49" s="47"/>
      <c r="E49" s="96"/>
      <c r="F49" s="47"/>
      <c r="G49" s="215" t="s">
        <v>120</v>
      </c>
      <c r="H49" s="225" t="s">
        <v>17</v>
      </c>
      <c r="I49" s="215" t="s">
        <v>112</v>
      </c>
      <c r="J49" s="225" t="s">
        <v>17</v>
      </c>
      <c r="K49" s="6"/>
      <c r="L49" s="45"/>
      <c r="M49" s="6"/>
      <c r="N49" s="45"/>
      <c r="O49" s="314" t="s">
        <v>22</v>
      </c>
      <c r="P49" s="321" t="s">
        <v>59</v>
      </c>
      <c r="Q49" s="94"/>
      <c r="R49" s="117"/>
      <c r="S49" s="94"/>
      <c r="T49" s="95"/>
      <c r="U49" s="94"/>
      <c r="V49" s="146"/>
      <c r="W49" s="94"/>
      <c r="X49" s="133"/>
    </row>
    <row r="50" spans="1:33" s="8" customFormat="1" ht="45" customHeight="1" thickBot="1" x14ac:dyDescent="0.3">
      <c r="A50" s="318"/>
      <c r="B50" s="319"/>
      <c r="C50" s="6"/>
      <c r="D50" s="101"/>
      <c r="E50" s="193" t="s">
        <v>223</v>
      </c>
      <c r="F50" s="200" t="s">
        <v>16</v>
      </c>
      <c r="G50" s="100"/>
      <c r="H50" s="46"/>
      <c r="I50" s="108" t="s">
        <v>255</v>
      </c>
      <c r="J50" s="209" t="s">
        <v>15</v>
      </c>
      <c r="K50" s="126" t="s">
        <v>166</v>
      </c>
      <c r="L50" s="209" t="s">
        <v>15</v>
      </c>
      <c r="M50" s="274"/>
      <c r="N50" s="145"/>
      <c r="O50" s="320"/>
      <c r="P50" s="322"/>
      <c r="Q50" s="6"/>
      <c r="R50" s="101"/>
      <c r="S50" s="6"/>
      <c r="T50" s="101"/>
      <c r="U50" s="6"/>
      <c r="V50" s="145"/>
      <c r="W50" s="6"/>
      <c r="X50" s="145"/>
      <c r="Y50" s="203"/>
    </row>
    <row r="51" spans="1:33" s="8" customFormat="1" ht="40.5" customHeight="1" thickTop="1" x14ac:dyDescent="0.25">
      <c r="A51" s="317" t="s">
        <v>23</v>
      </c>
      <c r="B51" s="323" t="s">
        <v>60</v>
      </c>
      <c r="C51" s="39" t="s">
        <v>227</v>
      </c>
      <c r="D51" s="184" t="s">
        <v>17</v>
      </c>
      <c r="E51" s="96"/>
      <c r="F51" s="96"/>
      <c r="G51" s="94"/>
      <c r="H51" s="95"/>
      <c r="I51" s="184" t="s">
        <v>230</v>
      </c>
      <c r="J51" s="184" t="s">
        <v>16</v>
      </c>
      <c r="K51" s="215" t="s">
        <v>113</v>
      </c>
      <c r="L51" s="225" t="s">
        <v>17</v>
      </c>
      <c r="M51" s="94"/>
      <c r="N51" s="169"/>
      <c r="O51" s="314" t="s">
        <v>23</v>
      </c>
      <c r="P51" s="316" t="s">
        <v>60</v>
      </c>
      <c r="Q51" s="94"/>
      <c r="R51" s="7"/>
      <c r="S51" s="94"/>
      <c r="T51" s="85"/>
      <c r="U51" s="94"/>
      <c r="V51" s="146"/>
      <c r="W51" s="109"/>
      <c r="X51" s="133"/>
    </row>
    <row r="52" spans="1:33" s="8" customFormat="1" ht="45" customHeight="1" thickBot="1" x14ac:dyDescent="0.3">
      <c r="A52" s="318"/>
      <c r="B52" s="319"/>
      <c r="C52" s="100"/>
      <c r="D52" s="191"/>
      <c r="E52" s="100"/>
      <c r="F52" s="101"/>
      <c r="G52" s="108" t="s">
        <v>139</v>
      </c>
      <c r="H52" s="209" t="s">
        <v>15</v>
      </c>
      <c r="I52" s="108" t="s">
        <v>115</v>
      </c>
      <c r="J52" s="209" t="s">
        <v>15</v>
      </c>
      <c r="K52" s="100"/>
      <c r="L52" s="197"/>
      <c r="M52" s="85"/>
      <c r="N52" s="101"/>
      <c r="O52" s="320"/>
      <c r="P52" s="316"/>
      <c r="Q52" s="191"/>
      <c r="R52" s="101"/>
      <c r="S52" s="191"/>
      <c r="T52" s="101"/>
      <c r="U52" s="171"/>
      <c r="V52" s="101"/>
      <c r="W52" s="100"/>
      <c r="X52" s="101"/>
    </row>
    <row r="53" spans="1:33" s="8" customFormat="1" ht="42.75" customHeight="1" thickTop="1" thickBot="1" x14ac:dyDescent="0.3">
      <c r="A53" s="150" t="s">
        <v>25</v>
      </c>
      <c r="B53" s="91" t="s">
        <v>61</v>
      </c>
      <c r="C53" s="94"/>
      <c r="D53" s="95"/>
      <c r="E53" s="151"/>
      <c r="F53" s="154"/>
      <c r="G53" s="217"/>
      <c r="H53" s="152"/>
      <c r="I53" s="151"/>
      <c r="J53" s="152"/>
      <c r="K53" s="151"/>
      <c r="L53" s="152"/>
      <c r="M53" s="151"/>
      <c r="N53" s="154"/>
      <c r="O53" s="183" t="s">
        <v>25</v>
      </c>
      <c r="P53" s="195" t="s">
        <v>61</v>
      </c>
      <c r="Q53" s="153"/>
      <c r="R53" s="152"/>
      <c r="S53" s="151"/>
      <c r="T53" s="152"/>
      <c r="U53" s="153"/>
      <c r="V53" s="154"/>
      <c r="W53" s="155"/>
      <c r="X53" s="156"/>
    </row>
    <row r="54" spans="1:33" s="8" customFormat="1" ht="42.75" hidden="1" customHeight="1" thickTop="1" thickBot="1" x14ac:dyDescent="0.3">
      <c r="A54" s="147" t="s">
        <v>69</v>
      </c>
      <c r="B54" s="222"/>
      <c r="C54" s="46"/>
      <c r="D54" s="47"/>
      <c r="E54" s="85"/>
      <c r="F54" s="86"/>
      <c r="G54" s="148"/>
      <c r="H54" s="86"/>
      <c r="I54" s="85"/>
      <c r="J54" s="86"/>
      <c r="K54" s="85"/>
      <c r="L54" s="86"/>
      <c r="M54" s="46"/>
      <c r="N54" s="86"/>
      <c r="O54" s="149" t="s">
        <v>69</v>
      </c>
      <c r="P54" s="74" t="s">
        <v>95</v>
      </c>
      <c r="Q54" s="128"/>
      <c r="R54" s="111"/>
      <c r="S54" s="46"/>
      <c r="T54" s="86"/>
      <c r="U54" s="48"/>
      <c r="V54" s="65"/>
      <c r="W54" s="128"/>
      <c r="X54" s="129"/>
    </row>
    <row r="55" spans="1:33" ht="29.25" customHeight="1" thickTop="1" x14ac:dyDescent="0.25">
      <c r="B55" s="223"/>
      <c r="C55" s="223"/>
      <c r="D55" s="223"/>
      <c r="G55" s="42"/>
      <c r="I55" s="15" t="s">
        <v>43</v>
      </c>
      <c r="J55" s="15"/>
      <c r="K55" s="16" t="s">
        <v>1</v>
      </c>
      <c r="L55" s="16" t="s">
        <v>44</v>
      </c>
      <c r="M55" s="16" t="s">
        <v>1</v>
      </c>
      <c r="N55" s="16" t="s">
        <v>44</v>
      </c>
      <c r="O55" s="330" t="s">
        <v>45</v>
      </c>
      <c r="P55" s="330"/>
      <c r="Q55" s="16" t="s">
        <v>46</v>
      </c>
      <c r="R55" s="16" t="s">
        <v>1</v>
      </c>
      <c r="S55" s="16" t="s">
        <v>44</v>
      </c>
      <c r="T55" s="16" t="s">
        <v>45</v>
      </c>
      <c r="AC55" s="8"/>
      <c r="AD55" s="8"/>
      <c r="AE55" s="8"/>
      <c r="AF55" s="8"/>
    </row>
    <row r="56" spans="1:33" ht="29.25" customHeight="1" x14ac:dyDescent="0.25">
      <c r="E56" t="s">
        <v>31</v>
      </c>
      <c r="I56" s="17" t="s">
        <v>47</v>
      </c>
      <c r="J56" s="18"/>
      <c r="K56" s="19">
        <f>2*(COUNTIF($C$4:$J$15,"TRANG")+COUNTIF($Q$4:$X$15,"TRANG")-COUNTIF(G15:J15,"TRANG"))</f>
        <v>12</v>
      </c>
      <c r="L56" s="19">
        <f>2*(COUNTIF($M$4:$N$15,"TRANG")+COUNTIF(K4:L15,"TRANG"))</f>
        <v>4</v>
      </c>
      <c r="M56" s="19">
        <f>2*(COUNTIF($C$4:$J$15,"TRANG")+COUNTIF($Q$4:$X$15,"TRANG")-COUNTIF(I15:L15,"TRANG"))</f>
        <v>12</v>
      </c>
      <c r="N56" s="19">
        <f>2*(COUNTIF($M$4:$N$15,"TRANG")+COUNTIF(K4:L15,"TRANG"))</f>
        <v>4</v>
      </c>
      <c r="O56" s="331">
        <f t="shared" ref="O56:O60" si="0">SUM(M56:N56)</f>
        <v>16</v>
      </c>
      <c r="P56" s="331"/>
      <c r="Q56" s="41" t="s">
        <v>47</v>
      </c>
      <c r="R56" s="19">
        <f>M56+M62+M69+M76</f>
        <v>48</v>
      </c>
      <c r="S56" s="19">
        <f>N56+N62+N69+N76</f>
        <v>16</v>
      </c>
      <c r="T56" s="19">
        <f t="shared" ref="T56:T60" si="1">SUM(R56:S56)</f>
        <v>64</v>
      </c>
      <c r="AC56" s="8"/>
      <c r="AD56" s="8"/>
      <c r="AE56" s="8"/>
      <c r="AF56" s="8"/>
    </row>
    <row r="57" spans="1:33" ht="29.25" customHeight="1" x14ac:dyDescent="0.25">
      <c r="E57" t="s">
        <v>31</v>
      </c>
      <c r="I57" s="20" t="s">
        <v>48</v>
      </c>
      <c r="J57" s="21"/>
      <c r="K57" s="22">
        <f>2*(COUNTIF($C$4:$J$15,"UYÊN")+COUNTIF($Q$4:$X$15,"UYÊN")-COUNTIF(G15:J15,"UYÊN"))</f>
        <v>18</v>
      </c>
      <c r="L57" s="22">
        <f>2*(COUNTIF($M$4:$N$15,"UYÊN")+COUNTIF(K4:L15,"UYÊN"))</f>
        <v>0</v>
      </c>
      <c r="M57" s="22">
        <f>2*(COUNTIF($C$4:$J$15,"UYÊN")+COUNTIF($Q$4:$X$15,"UYÊN")-COUNTIF(I15:L15,"UYÊN"))</f>
        <v>18</v>
      </c>
      <c r="N57" s="22">
        <f>2*(COUNTIF($M$4:$N$15,"UYÊN")+COUNTIF(K4:L15,"UYÊN"))</f>
        <v>0</v>
      </c>
      <c r="O57" s="332">
        <f t="shared" si="0"/>
        <v>18</v>
      </c>
      <c r="P57" s="332"/>
      <c r="Q57" s="33" t="s">
        <v>48</v>
      </c>
      <c r="R57" s="22">
        <f>M57+M63+M70+M77</f>
        <v>64</v>
      </c>
      <c r="S57" s="22">
        <f>N57+N63+N70+N77</f>
        <v>0</v>
      </c>
      <c r="T57" s="22">
        <f t="shared" si="1"/>
        <v>64</v>
      </c>
      <c r="AC57" s="8"/>
      <c r="AD57" s="8"/>
      <c r="AE57" s="8"/>
      <c r="AF57" s="8"/>
    </row>
    <row r="58" spans="1:33" ht="40.9" customHeight="1" x14ac:dyDescent="0.35">
      <c r="G58" t="s">
        <v>31</v>
      </c>
      <c r="I58" s="23" t="s">
        <v>50</v>
      </c>
      <c r="J58" s="24"/>
      <c r="K58" s="10">
        <f>2*(COUNTIF($C$4:$J$15,"NGUYÊN")+COUNTIF($Q$4:$X$15,"NGUYÊN")-COUNTIF(G15:J15,"NGUYÊN"))</f>
        <v>8</v>
      </c>
      <c r="L58" s="10">
        <f>2*(COUNTIF($M$4:$N$15,"NGUYÊN")+COUNTIF(K3:L13,"NGUYÊN"))</f>
        <v>2</v>
      </c>
      <c r="M58" s="10">
        <f>2*(COUNTIF($C$4:$J$15,"NGUYÊN")+COUNTIF($Q$4:$X$15,"NGUYÊN")-COUNTIF(I15:L15,"NGUYÊN"))</f>
        <v>8</v>
      </c>
      <c r="N58" s="10">
        <f>2*(COUNTIF($M$4:$N$15,"NGUYÊN")+COUNTIF(K3:L13,"NGUYÊN"))</f>
        <v>2</v>
      </c>
      <c r="O58" s="333">
        <f t="shared" si="0"/>
        <v>10</v>
      </c>
      <c r="P58" s="333"/>
      <c r="Q58" s="35" t="s">
        <v>50</v>
      </c>
      <c r="R58" s="10">
        <f t="shared" ref="R58:S60" si="2">M58+M65+M72+M79</f>
        <v>48</v>
      </c>
      <c r="S58" s="10">
        <f t="shared" si="2"/>
        <v>14</v>
      </c>
      <c r="T58" s="10">
        <f t="shared" si="1"/>
        <v>62</v>
      </c>
      <c r="AC58" s="8"/>
      <c r="AG58" s="275"/>
    </row>
    <row r="59" spans="1:33" ht="29.25" customHeight="1" x14ac:dyDescent="0.25">
      <c r="I59" s="30" t="s">
        <v>187</v>
      </c>
      <c r="J59" s="31"/>
      <c r="K59" s="32">
        <f>2*(COUNTIF($C$4:$J$15,"HOÀNG")+COUNTIF($Q$4:$X$15,"HOÀNG")-COUNTIF(G16:J16,"HOÀNG"))</f>
        <v>4</v>
      </c>
      <c r="L59" s="32">
        <f>2*(COUNTIF($M$4:$N$15,"HOÀNG")+COUNTIF(K4:L15,"HOÀNG"))</f>
        <v>0</v>
      </c>
      <c r="M59" s="32">
        <f>2*(COUNTIF($C$4:$J$15,"HOÀNG")+COUNTIF($Q$4:$X$15,"HOÀNG")-COUNTIF(I16:L16,"HOÀNG"))</f>
        <v>4</v>
      </c>
      <c r="N59" s="32">
        <f>2*(COUNTIF($M$4:$N$15,"HOÀNG")+COUNTIF(K4:L15,"HOÀNG"))</f>
        <v>0</v>
      </c>
      <c r="O59" s="334">
        <f>SUM(M59:N59)</f>
        <v>4</v>
      </c>
      <c r="P59" s="334"/>
      <c r="Q59" s="30" t="s">
        <v>187</v>
      </c>
      <c r="R59" s="32">
        <f t="shared" si="2"/>
        <v>8</v>
      </c>
      <c r="S59" s="32">
        <f t="shared" si="2"/>
        <v>0</v>
      </c>
      <c r="T59" s="32">
        <f t="shared" si="1"/>
        <v>8</v>
      </c>
    </row>
    <row r="60" spans="1:33" ht="29.25" customHeight="1" x14ac:dyDescent="0.25">
      <c r="I60" s="77" t="s">
        <v>98</v>
      </c>
      <c r="J60" s="78"/>
      <c r="K60" s="79">
        <f>2*(COUNTIF($C$4:$J$15,"HIẾU")+COUNTIF($Q$4:$X$15,"HIẾU")-COUNTIF(G17:J17,"HIẾU"))</f>
        <v>6</v>
      </c>
      <c r="L60" s="79">
        <f>2*(COUNTIF($M$4:$N$15,"HIẾU")+COUNTIF(K5:L16,"HIẾU"))</f>
        <v>0</v>
      </c>
      <c r="M60" s="79">
        <f>2*(COUNTIF($C$4:$J$15,"HIẾU")+COUNTIF($Q$4:$X$15,"HIẾU")-COUNTIF(I18:L18,"HIẾU"))</f>
        <v>6</v>
      </c>
      <c r="N60" s="79">
        <f>2*(COUNTIF($M$4:$N$15,"HIẾU")+COUNTIF(K5:L16,"HIẾU"))</f>
        <v>0</v>
      </c>
      <c r="O60" s="335">
        <f t="shared" si="0"/>
        <v>6</v>
      </c>
      <c r="P60" s="336"/>
      <c r="Q60" s="79" t="s">
        <v>98</v>
      </c>
      <c r="R60" s="11">
        <f>M60+M67+M74+M81</f>
        <v>16</v>
      </c>
      <c r="S60" s="11">
        <f t="shared" si="2"/>
        <v>2</v>
      </c>
      <c r="T60" s="11">
        <f t="shared" si="1"/>
        <v>18</v>
      </c>
    </row>
    <row r="61" spans="1:33" ht="29.25" customHeight="1" x14ac:dyDescent="0.25">
      <c r="I61" s="15" t="s">
        <v>51</v>
      </c>
      <c r="J61" s="25"/>
      <c r="K61" s="16" t="s">
        <v>1</v>
      </c>
      <c r="L61" s="16" t="s">
        <v>44</v>
      </c>
      <c r="M61" s="16" t="s">
        <v>1</v>
      </c>
      <c r="N61" s="16" t="s">
        <v>44</v>
      </c>
      <c r="O61" s="330" t="s">
        <v>45</v>
      </c>
      <c r="P61" s="330"/>
      <c r="T61" s="44"/>
      <c r="U61" t="s">
        <v>52</v>
      </c>
    </row>
    <row r="62" spans="1:33" ht="29.25" customHeight="1" x14ac:dyDescent="0.25">
      <c r="I62" s="17" t="s">
        <v>47</v>
      </c>
      <c r="J62" s="18"/>
      <c r="K62" s="19">
        <f>2*(COUNTIF($C$17:$J$28,"TRANG")+COUNTIF($Q$17:$X$28,"TRANG")-COUNTIF(G28:J28,"TRANG"))</f>
        <v>12</v>
      </c>
      <c r="L62" s="19">
        <f>2*(COUNTIF($M$17:$N$28,"TRANG")+COUNTIF(K17:L28,"TRANG"))</f>
        <v>4</v>
      </c>
      <c r="M62" s="19">
        <f>2*(COUNTIF($C$17:$J$28,"TRANG")+COUNTIF($Q$17:$X$28,"TRANG")-COUNTIF(I28:L28,"TRANG"))</f>
        <v>12</v>
      </c>
      <c r="N62" s="19">
        <f>2*(COUNTIF($M$17:$N$28,"TRANG")+COUNTIF(K17:L28,"TRANG"))</f>
        <v>4</v>
      </c>
      <c r="O62" s="331">
        <f t="shared" ref="O62:O67" si="3">SUM(M62:N62)</f>
        <v>16</v>
      </c>
      <c r="P62" s="331"/>
      <c r="T62" s="44"/>
    </row>
    <row r="63" spans="1:33" ht="29.25" customHeight="1" x14ac:dyDescent="0.25">
      <c r="I63" s="20" t="s">
        <v>48</v>
      </c>
      <c r="J63" s="21"/>
      <c r="K63" s="33">
        <f>2*(COUNTIF($C$17:$J$28,"UYÊN")+COUNTIF($Q$17:$X$28,"UYÊN")-COUNTIF(G29:J29,"UYÊN"))</f>
        <v>12</v>
      </c>
      <c r="L63" s="22">
        <f>2*(COUNTIF($M$17:$N$28,"UYÊN")+COUNTIF(K17:L28,"UYÊN"))</f>
        <v>0</v>
      </c>
      <c r="M63" s="33">
        <f>2*(COUNTIF($C$17:$J$28,"UYÊN")+COUNTIF($Q$17:$X$28,"UYÊN")-COUNTIF(I29:L29,"UYÊN"))</f>
        <v>12</v>
      </c>
      <c r="N63" s="22">
        <f>2*(COUNTIF($M$17:$N$28,"UYÊN")+COUNTIF(K17:L28,"UYÊN"))</f>
        <v>0</v>
      </c>
      <c r="O63" s="332">
        <f t="shared" si="3"/>
        <v>12</v>
      </c>
      <c r="P63" s="332"/>
      <c r="T63" s="44"/>
    </row>
    <row r="64" spans="1:33" ht="29.25" hidden="1" customHeight="1" x14ac:dyDescent="0.4">
      <c r="H64" s="26"/>
      <c r="I64" s="28"/>
      <c r="J64" s="29"/>
      <c r="K64" s="34"/>
      <c r="L64" s="13"/>
      <c r="M64" s="34"/>
      <c r="N64" s="13"/>
      <c r="O64" s="338"/>
      <c r="P64" s="338"/>
      <c r="T64" s="44"/>
    </row>
    <row r="65" spans="7:20" ht="29.25" customHeight="1" x14ac:dyDescent="0.4">
      <c r="H65" s="26"/>
      <c r="I65" s="23" t="s">
        <v>50</v>
      </c>
      <c r="J65" s="24"/>
      <c r="K65" s="35">
        <f>2*(COUNTIF($C$17:$J$28,"NGUYÊN")+COUNTIF($Q$17:$X$28,"NGUYÊN")-COUNTIF(G31:J32,"NGUYÊN"))</f>
        <v>12</v>
      </c>
      <c r="L65" s="10">
        <f>2*(COUNTIF($M$17:$N$28,"NGUYÊN")+COUNTIF(K16:L26,"NGUYÊN"))</f>
        <v>4</v>
      </c>
      <c r="M65" s="10">
        <f>2*(COUNTIF($C$4:$J$15,"NGUYÊN")+COUNTIF($Q$4:$X$15,"NGUYÊN")-COUNTIF(H21:J21,"NGUYÊN"))</f>
        <v>8</v>
      </c>
      <c r="N65" s="10">
        <f>2*(COUNTIF($M$17:$N$28,"NGUYÊN")+COUNTIF(K16:L26,"NGUYÊN"))</f>
        <v>4</v>
      </c>
      <c r="O65" s="333">
        <f t="shared" si="3"/>
        <v>12</v>
      </c>
      <c r="P65" s="333"/>
      <c r="T65" s="44"/>
    </row>
    <row r="66" spans="7:20" ht="29.25" customHeight="1" x14ac:dyDescent="0.4">
      <c r="H66" s="26"/>
      <c r="I66" s="30" t="s">
        <v>187</v>
      </c>
      <c r="J66" s="31"/>
      <c r="K66" s="40">
        <f>2*(COUNTIF($C$17:$J$28,"HOÀNG")+COUNTIF($Q$17:$X$28,"HOÀNG")-COUNTIF(G32:J33,"HOÀNG"))</f>
        <v>0</v>
      </c>
      <c r="L66" s="32">
        <f>2*(COUNTIF($M$17:$N$28,"HOÀNG")+COUNTIF(K17:L28,"HOÀNG"))</f>
        <v>0</v>
      </c>
      <c r="M66" s="40">
        <f>2*(COUNTIF($C$17:$J$28,"HOÀNG")+COUNTIF($Q$17:$X$28,"HOÀNG")-COUNTIF(I32:L33,"HOÀNG"))</f>
        <v>0</v>
      </c>
      <c r="N66" s="32">
        <f>2*(COUNTIF($M$17:$N$28,"HOÀNG")+COUNTIF(K17:L28,"HOÀNG"))</f>
        <v>0</v>
      </c>
      <c r="O66" s="334">
        <f t="shared" si="3"/>
        <v>0</v>
      </c>
      <c r="P66" s="334"/>
      <c r="T66" s="44"/>
    </row>
    <row r="67" spans="7:20" ht="29.25" customHeight="1" x14ac:dyDescent="0.4">
      <c r="H67" s="26"/>
      <c r="I67" s="77" t="s">
        <v>98</v>
      </c>
      <c r="J67" s="78"/>
      <c r="K67" s="79">
        <f>2*(COUNTIF($C$17:$J$28,"HIẾU")+COUNTIF($Q$17:$X$28,"HIẾU")-COUNTIF(G33:J34,"HIẾU"))</f>
        <v>4</v>
      </c>
      <c r="L67" s="11">
        <f>2*(COUNTIF($M$17:$N$28,"HIẾU")+COUNTIF(K18:L29,"HIẾU"))</f>
        <v>2</v>
      </c>
      <c r="M67" s="79">
        <f>2*(COUNTIF($C$17:$J$28,"HIẾU")+COUNTIF($Q$17:$X$28,"HIẾU")-COUNTIF(I33:L34,"HIẾU"))</f>
        <v>4</v>
      </c>
      <c r="N67" s="11">
        <f>2*(COUNTIF($M$17:$N$28,"HIẾU")+COUNTIF(K18:L29,"HIẾU"))</f>
        <v>2</v>
      </c>
      <c r="O67" s="339">
        <f t="shared" si="3"/>
        <v>6</v>
      </c>
      <c r="P67" s="339"/>
      <c r="T67" s="44"/>
    </row>
    <row r="68" spans="7:20" ht="29.25" customHeight="1" x14ac:dyDescent="0.25">
      <c r="I68" s="15" t="s">
        <v>53</v>
      </c>
      <c r="J68" s="25"/>
      <c r="K68" s="16" t="s">
        <v>1</v>
      </c>
      <c r="L68" s="16" t="s">
        <v>44</v>
      </c>
      <c r="M68" s="16" t="s">
        <v>1</v>
      </c>
      <c r="N68" s="16" t="s">
        <v>44</v>
      </c>
      <c r="O68" s="330" t="s">
        <v>45</v>
      </c>
      <c r="P68" s="330"/>
      <c r="T68" s="44"/>
    </row>
    <row r="69" spans="7:20" ht="29.25" customHeight="1" x14ac:dyDescent="0.25">
      <c r="G69" s="337"/>
      <c r="I69" s="17" t="s">
        <v>47</v>
      </c>
      <c r="J69" s="18"/>
      <c r="K69" s="19">
        <f>2*(COUNTIF($C$30:$J$41,"TRANG")+COUNTIF($Q$30:$X$41,"TRANG")-COUNTIF($G$41:$J$41,"TRANG"))</f>
        <v>12</v>
      </c>
      <c r="L69" s="19">
        <f>2*(COUNTIF($M$30:$N$41,"TRANG")+COUNTIF(K31:L41,"TRANG"))</f>
        <v>4</v>
      </c>
      <c r="M69" s="19">
        <f>2*(COUNTIF($C$30:$J$41,"TRANG")+COUNTIF($Q$30:$X$41,"TRANG")-COUNTIF($G$41:$J$41,"TRANG"))</f>
        <v>12</v>
      </c>
      <c r="N69" s="19">
        <f>2*(COUNTIF($M$30:$N$41,"TRANG")+COUNTIF(K31:L41,"TRANG"))</f>
        <v>4</v>
      </c>
      <c r="O69" s="331">
        <f t="shared" ref="O69:O74" si="4">SUM(M69:N69)</f>
        <v>16</v>
      </c>
      <c r="P69" s="331"/>
      <c r="T69" s="44"/>
    </row>
    <row r="70" spans="7:20" ht="29.25" customHeight="1" x14ac:dyDescent="0.25">
      <c r="G70" s="337"/>
      <c r="I70" s="20" t="s">
        <v>48</v>
      </c>
      <c r="J70" s="21"/>
      <c r="K70" s="22">
        <f>2*(COUNTIF($C$30:$J$41,"UYÊN")+COUNTIF($Q$30:$X$41,"UYÊN")-COUNTIF($G$41:$J$41,"UYÊN"))</f>
        <v>20</v>
      </c>
      <c r="L70" s="22">
        <f>2*(COUNTIF($M$30:$N$41,"UYÊN")+COUNTIF(K31:L41,"UYÊN"))</f>
        <v>0</v>
      </c>
      <c r="M70" s="22">
        <f>2*(COUNTIF($C$30:$J$41,"UYÊN")+COUNTIF($Q$30:$X$41,"UYÊN")-COUNTIF($G$41:$J$41,"UYÊN"))</f>
        <v>20</v>
      </c>
      <c r="N70" s="22">
        <f>2*(COUNTIF($M$30:$N$41,"UYÊN")+COUNTIF(K31:L41,"UYÊN"))</f>
        <v>0</v>
      </c>
      <c r="O70" s="332">
        <f t="shared" si="4"/>
        <v>20</v>
      </c>
      <c r="P70" s="332"/>
      <c r="T70" s="44"/>
    </row>
    <row r="71" spans="7:20" ht="29.25" hidden="1" customHeight="1" x14ac:dyDescent="0.25">
      <c r="G71" s="337"/>
      <c r="I71" s="28"/>
      <c r="J71" s="29"/>
      <c r="K71" s="13"/>
      <c r="L71" s="13"/>
      <c r="M71" s="13"/>
      <c r="N71" s="13"/>
      <c r="O71" s="338"/>
      <c r="P71" s="338"/>
      <c r="T71" s="44"/>
    </row>
    <row r="72" spans="7:20" ht="29.25" customHeight="1" x14ac:dyDescent="0.25">
      <c r="G72" s="337"/>
      <c r="I72" s="23" t="s">
        <v>50</v>
      </c>
      <c r="J72" s="24"/>
      <c r="K72" s="10">
        <f>2*(COUNTIF($C$30:$J$41,"NGUYÊN")+COUNTIF($Q$30:$X$41,"NGUYÊN")-COUNTIF($G$41:$J$41,"NGUYÊN"))</f>
        <v>18</v>
      </c>
      <c r="L72" s="10">
        <f>2*(COUNTIF($M$30:$N$41,"NGUYÊN")+COUNTIF(K29:L39,"NGUYÊN"))</f>
        <v>4</v>
      </c>
      <c r="M72" s="10">
        <f>2*(COUNTIF($C$30:$J$41,"NGUYÊN")+COUNTIF($Q$30:$X$41,"NGUYÊN")-COUNTIF($G$41:$J$41,"NGUYÊN"))</f>
        <v>18</v>
      </c>
      <c r="N72" s="10">
        <f>2*(COUNTIF($M$30:$N$41,"NGUYÊN")+COUNTIF(K29:L39,"NGUYÊN"))</f>
        <v>4</v>
      </c>
      <c r="O72" s="333">
        <f t="shared" si="4"/>
        <v>22</v>
      </c>
      <c r="P72" s="333"/>
      <c r="T72" s="44"/>
    </row>
    <row r="73" spans="7:20" ht="29.25" customHeight="1" x14ac:dyDescent="0.25">
      <c r="G73" s="337"/>
      <c r="I73" s="30" t="s">
        <v>187</v>
      </c>
      <c r="J73" s="31"/>
      <c r="K73" s="32">
        <f>2*(COUNTIF($C$30:$J$41,"HOÀNG")+COUNTIF($Q$30:$X$41,"HOÀNG")-COUNTIF($G$41:$J$41,"HOÀNG"))</f>
        <v>4</v>
      </c>
      <c r="L73" s="32">
        <f>2*(COUNTIF($M$30:$N$41,"HOÀNG")+COUNTIF(K31:L41,"HOÀNG"))</f>
        <v>0</v>
      </c>
      <c r="M73" s="32">
        <f>2*(COUNTIF($C$30:$J$41,"HOÀNG")+COUNTIF($Q$30:$X$41,"HOÀNG")-COUNTIF($G$41:$J$41,"HOÀNG"))</f>
        <v>4</v>
      </c>
      <c r="N73" s="32">
        <f>2*(COUNTIF($M$30:$N$41,"HOÀNG")+COUNTIF(K31:L41,"HOÀNG"))</f>
        <v>0</v>
      </c>
      <c r="O73" s="334">
        <f t="shared" si="4"/>
        <v>4</v>
      </c>
      <c r="P73" s="334"/>
      <c r="T73" s="44"/>
    </row>
    <row r="74" spans="7:20" ht="29.25" customHeight="1" x14ac:dyDescent="0.5">
      <c r="G74" s="76"/>
      <c r="I74" s="77" t="s">
        <v>98</v>
      </c>
      <c r="J74" s="78"/>
      <c r="K74" s="11">
        <f>2*(COUNTIF($C$30:$J$41,"HIẾU")+COUNTIF($Q$30:$X$41,"HIẾU")-COUNTIF($G$41:$J$41,"HIẾU"))</f>
        <v>2</v>
      </c>
      <c r="L74" s="11">
        <f>2*(COUNTIF($M$30:$N$41,"HIẾU")+COUNTIF(K32:L42,"HIẾU"))</f>
        <v>0</v>
      </c>
      <c r="M74" s="11">
        <f>2*(COUNTIF($C$30:$J$41,"HIẾU")+COUNTIF($Q$30:$X$41,"HIẾU")-COUNTIF($G$41:$J$41,"HIẾU"))</f>
        <v>2</v>
      </c>
      <c r="N74" s="11">
        <f>2*(COUNTIF($M$30:$N$41,"HIẾU")+COUNTIF(K32:L42,"HIẾU"))</f>
        <v>0</v>
      </c>
      <c r="O74" s="339">
        <f t="shared" si="4"/>
        <v>2</v>
      </c>
      <c r="P74" s="339"/>
      <c r="T74" s="44"/>
    </row>
    <row r="75" spans="7:20" ht="29.25" customHeight="1" x14ac:dyDescent="0.25">
      <c r="I75" s="15" t="s">
        <v>54</v>
      </c>
      <c r="J75" s="25"/>
      <c r="K75" s="16" t="s">
        <v>1</v>
      </c>
      <c r="L75" s="16" t="s">
        <v>44</v>
      </c>
      <c r="M75" s="16" t="s">
        <v>1</v>
      </c>
      <c r="N75" s="16" t="s">
        <v>44</v>
      </c>
      <c r="O75" s="330" t="s">
        <v>45</v>
      </c>
      <c r="P75" s="330"/>
      <c r="T75" s="44"/>
    </row>
    <row r="76" spans="7:20" ht="29.25" customHeight="1" x14ac:dyDescent="0.25">
      <c r="I76" s="17" t="s">
        <v>47</v>
      </c>
      <c r="J76" s="18"/>
      <c r="K76" s="19">
        <f>2*(COUNTIF($C$43:$J$54,"TRANG")+COUNTIF($Q$43:$X$54,"TRANG")-COUNTIF($G$54:$J$54,"TRANG"))</f>
        <v>12</v>
      </c>
      <c r="L76" s="19">
        <f>2*(COUNTIF($M$43:$N$54,"TRANG")+COUNTIF(K43:L54,"TRANG"))</f>
        <v>4</v>
      </c>
      <c r="M76" s="19">
        <f>2*(COUNTIF($C$43:$J$54,"TRANG")+COUNTIF($Q$43:$X$54,"TRANG")-COUNTIF($G$54:$J$54,"TRANG"))</f>
        <v>12</v>
      </c>
      <c r="N76" s="19">
        <f>2*(COUNTIF($M$43:$N$54,"TRANG")+COUNTIF(K43:L54,"TRANG"))</f>
        <v>4</v>
      </c>
      <c r="O76" s="331">
        <f t="shared" ref="O76:O81" si="5">SUM(M76:N76)</f>
        <v>16</v>
      </c>
      <c r="P76" s="331"/>
      <c r="T76" s="44"/>
    </row>
    <row r="77" spans="7:20" ht="29.25" customHeight="1" x14ac:dyDescent="0.25">
      <c r="I77" s="20" t="s">
        <v>48</v>
      </c>
      <c r="J77" s="21"/>
      <c r="K77" s="22">
        <f>2*(COUNTIF($C$43:$J$54,"UYÊN")+COUNTIF($Q$43:$X$54,"UYÊN")-COUNTIF($G$54:$J$54,"UYÊN"))</f>
        <v>14</v>
      </c>
      <c r="L77" s="22">
        <f>2*(COUNTIF($M$43:$N$54,"UYÊN")+COUNTIF(K43:L54,"UYÊN"))</f>
        <v>0</v>
      </c>
      <c r="M77" s="22">
        <f>2*(COUNTIF($C$43:$J$54,"UYÊN")+COUNTIF($Q$43:$X$54,"UYÊN")-COUNTIF($G$54:$J$54,"UYÊN"))</f>
        <v>14</v>
      </c>
      <c r="N77" s="22">
        <f>2*(COUNTIF($M$43:$N$54,"UYÊN")+COUNTIF(K43:L54,"UYÊN"))</f>
        <v>0</v>
      </c>
      <c r="O77" s="332">
        <f t="shared" si="5"/>
        <v>14</v>
      </c>
      <c r="P77" s="332"/>
      <c r="T77" s="44"/>
    </row>
    <row r="78" spans="7:20" ht="29.25" hidden="1" customHeight="1" x14ac:dyDescent="0.4">
      <c r="H78" s="26"/>
      <c r="I78" s="28"/>
      <c r="J78" s="29"/>
      <c r="K78" s="13"/>
      <c r="L78" s="13"/>
      <c r="M78" s="13"/>
      <c r="N78" s="13"/>
      <c r="O78" s="338"/>
      <c r="P78" s="338"/>
      <c r="T78" s="44"/>
    </row>
    <row r="79" spans="7:20" ht="29.25" customHeight="1" x14ac:dyDescent="0.4">
      <c r="H79" s="26"/>
      <c r="I79" s="23" t="s">
        <v>50</v>
      </c>
      <c r="J79" s="24"/>
      <c r="K79" s="10">
        <f>2*(COUNTIF($C$43:$J$54,"NGUYÊN")+COUNTIF($Q$43:$X$54,"NGUYÊN")-COUNTIF($G$54:$J$54,"NGUYÊN"))</f>
        <v>14</v>
      </c>
      <c r="L79" s="10">
        <f>2*(COUNTIF($M$43:$N$54,"NGUYÊN")+COUNTIF(K42:L52,"NGUYÊN"))</f>
        <v>4</v>
      </c>
      <c r="M79" s="10">
        <f>2*(COUNTIF($C$43:$J$54,"NGUYÊN")+COUNTIF($Q$43:$X$54,"NGUYÊN")-COUNTIF($G$54:$J$54,"NGUYÊN"))</f>
        <v>14</v>
      </c>
      <c r="N79" s="10">
        <f>2*(COUNTIF($M$43:$N$54,"NGUYÊN")+COUNTIF(K42:L52,"NGUYÊN"))</f>
        <v>4</v>
      </c>
      <c r="O79" s="333">
        <f t="shared" si="5"/>
        <v>18</v>
      </c>
      <c r="P79" s="333"/>
      <c r="T79" s="44"/>
    </row>
    <row r="80" spans="7:20" ht="26.25" x14ac:dyDescent="0.4">
      <c r="H80" s="26"/>
      <c r="I80" s="30" t="s">
        <v>187</v>
      </c>
      <c r="J80" s="31"/>
      <c r="K80" s="32">
        <f>2*(COUNTIF($C$43:$J$54,"HOÀNG")+COUNTIF($Q$43:$X$54,"HOÀNG")-COUNTIF($G$54:$J$54,"HOÀNG"))</f>
        <v>0</v>
      </c>
      <c r="L80" s="32">
        <f>2*(COUNTIF($M$43:$N$54,"DÂN")+COUNTIF(K43:L54,"DÂN"))</f>
        <v>0</v>
      </c>
      <c r="M80" s="32">
        <f>2*(COUNTIF($C$43:$J$54,"HOÀNG")+COUNTIF($Q$43:$X$54,"HOÀNG")-COUNTIF($G$54:$J$54,"HOÀNG"))</f>
        <v>0</v>
      </c>
      <c r="N80" s="32">
        <f>2*(COUNTIF($M$43:$N$54,"HOÀNG")+COUNTIF(K43:L54,"HOÀNG"))</f>
        <v>0</v>
      </c>
      <c r="O80" s="334">
        <f>SUM(M80:N80)</f>
        <v>0</v>
      </c>
      <c r="P80" s="334"/>
      <c r="T80" s="44"/>
    </row>
    <row r="81" spans="1:20" ht="26.25" x14ac:dyDescent="0.4">
      <c r="A81" s="42"/>
      <c r="H81" s="26"/>
      <c r="I81" s="77" t="s">
        <v>98</v>
      </c>
      <c r="J81" s="78"/>
      <c r="K81" s="11">
        <f>2*(COUNTIF($C$43:$J$54,"HIẾU")+COUNTIF($Q$43:$X$54,"HIẾU")-COUNTIF($G$54:$J$54,"HIẾU"))</f>
        <v>4</v>
      </c>
      <c r="L81" s="11">
        <f>2*(COUNTIF($M$43:$N$54,"HIẾU")+COUNTIF(K44:L55,"HIẾU"))</f>
        <v>0</v>
      </c>
      <c r="M81" s="11">
        <f>2*(COUNTIF($C$43:$J$54,"HIẾU")+COUNTIF($Q$43:$X$54,"HIẾU")-COUNTIF($G$54:$J$54,"HIẾU"))</f>
        <v>4</v>
      </c>
      <c r="N81" s="11">
        <f>2*(COUNTIF($M$43:$N$54,"HIẾU")+COUNTIF(K44:L55,"HIẾU"))</f>
        <v>0</v>
      </c>
      <c r="O81" s="339">
        <f t="shared" si="5"/>
        <v>4</v>
      </c>
      <c r="P81" s="339"/>
      <c r="T81" s="44"/>
    </row>
    <row r="82" spans="1:20" x14ac:dyDescent="0.25">
      <c r="T82" s="44"/>
    </row>
    <row r="83" spans="1:20" x14ac:dyDescent="0.25">
      <c r="T83" s="44"/>
    </row>
  </sheetData>
  <mergeCells count="119">
    <mergeCell ref="O81:P81"/>
    <mergeCell ref="O74:P74"/>
    <mergeCell ref="O75:P75"/>
    <mergeCell ref="O76:P76"/>
    <mergeCell ref="O77:P77"/>
    <mergeCell ref="O78:P78"/>
    <mergeCell ref="O79:P79"/>
    <mergeCell ref="O68:P68"/>
    <mergeCell ref="O56:P56"/>
    <mergeCell ref="O57:P57"/>
    <mergeCell ref="O58:P58"/>
    <mergeCell ref="O59:P59"/>
    <mergeCell ref="O60:P60"/>
    <mergeCell ref="O61:P61"/>
    <mergeCell ref="A51:A52"/>
    <mergeCell ref="B51:B52"/>
    <mergeCell ref="O80:P80"/>
    <mergeCell ref="G69:G73"/>
    <mergeCell ref="O69:P69"/>
    <mergeCell ref="O70:P70"/>
    <mergeCell ref="O71:P71"/>
    <mergeCell ref="O72:P72"/>
    <mergeCell ref="O73:P73"/>
    <mergeCell ref="O62:P62"/>
    <mergeCell ref="O63:P63"/>
    <mergeCell ref="O64:P64"/>
    <mergeCell ref="O65:P65"/>
    <mergeCell ref="O66:P66"/>
    <mergeCell ref="O67:P67"/>
    <mergeCell ref="O51:O52"/>
    <mergeCell ref="P51:P52"/>
    <mergeCell ref="O55:P55"/>
    <mergeCell ref="A45:A46"/>
    <mergeCell ref="B45:B46"/>
    <mergeCell ref="O45:O46"/>
    <mergeCell ref="P45:P46"/>
    <mergeCell ref="A47:A48"/>
    <mergeCell ref="B47:B48"/>
    <mergeCell ref="O47:O48"/>
    <mergeCell ref="P47:P48"/>
    <mergeCell ref="O49:O50"/>
    <mergeCell ref="P49:P50"/>
    <mergeCell ref="A49:A50"/>
    <mergeCell ref="B49:B50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E765B-1CC0-4FBD-B872-40ED18B229F3}">
  <dimension ref="A1:AI83"/>
  <sheetViews>
    <sheetView zoomScale="85" zoomScaleNormal="85" workbookViewId="0">
      <pane xSplit="2" ySplit="3" topLeftCell="C44" activePane="bottomRight" state="frozen"/>
      <selection pane="topRight" activeCell="C1" sqref="C1"/>
      <selection pane="bottomLeft" activeCell="A4" sqref="A4"/>
      <selection pane="bottomRight" activeCell="G47" sqref="G47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12" customWidth="1"/>
    <col min="21" max="21" width="34.140625" customWidth="1"/>
    <col min="22" max="22" width="9.85546875" customWidth="1"/>
    <col min="23" max="23" width="36.28515625" customWidth="1"/>
    <col min="24" max="24" width="14.85546875" customWidth="1"/>
  </cols>
  <sheetData>
    <row r="1" spans="1:25" ht="138.75" customHeight="1" x14ac:dyDescent="0.25">
      <c r="A1" s="300" t="s">
        <v>268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1"/>
      <c r="S1" s="301"/>
      <c r="T1" s="301"/>
      <c r="U1" s="301"/>
      <c r="V1" s="301"/>
      <c r="W1" s="301"/>
      <c r="X1" s="302"/>
    </row>
    <row r="2" spans="1:25" s="1" customFormat="1" ht="64.5" customHeight="1" x14ac:dyDescent="0.25">
      <c r="A2" s="303" t="s">
        <v>136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4"/>
      <c r="O2" s="305" t="s">
        <v>0</v>
      </c>
      <c r="P2" s="306"/>
      <c r="Q2" s="306"/>
      <c r="R2" s="306"/>
      <c r="S2" s="306"/>
      <c r="T2" s="306"/>
      <c r="U2" s="306"/>
      <c r="V2" s="306"/>
      <c r="W2" s="306"/>
      <c r="X2" s="306"/>
      <c r="Y2"/>
    </row>
    <row r="3" spans="1:25" ht="20.25" thickBot="1" x14ac:dyDescent="0.3">
      <c r="A3" s="307" t="s">
        <v>1</v>
      </c>
      <c r="B3" s="308"/>
      <c r="C3" s="2" t="s">
        <v>2</v>
      </c>
      <c r="D3" s="3" t="s">
        <v>3</v>
      </c>
      <c r="E3" s="3" t="s">
        <v>4</v>
      </c>
      <c r="F3" s="3" t="s">
        <v>3</v>
      </c>
      <c r="G3" s="220" t="s">
        <v>5</v>
      </c>
      <c r="H3" s="122" t="s">
        <v>3</v>
      </c>
      <c r="I3" s="3" t="s">
        <v>6</v>
      </c>
      <c r="J3" s="122" t="s">
        <v>3</v>
      </c>
      <c r="K3" s="123" t="s">
        <v>7</v>
      </c>
      <c r="L3" s="120" t="s">
        <v>3</v>
      </c>
      <c r="M3" s="123" t="s">
        <v>8</v>
      </c>
      <c r="N3" s="219" t="s">
        <v>3</v>
      </c>
      <c r="O3" s="309" t="s">
        <v>1</v>
      </c>
      <c r="P3" s="310"/>
      <c r="Q3" s="2" t="s">
        <v>9</v>
      </c>
      <c r="R3" s="3" t="s">
        <v>3</v>
      </c>
      <c r="S3" s="3" t="s">
        <v>10</v>
      </c>
      <c r="T3" s="3" t="s">
        <v>3</v>
      </c>
      <c r="U3" s="3" t="s">
        <v>11</v>
      </c>
      <c r="V3" s="3" t="s">
        <v>3</v>
      </c>
      <c r="W3" s="3" t="s">
        <v>12</v>
      </c>
      <c r="X3" s="3" t="s">
        <v>3</v>
      </c>
    </row>
    <row r="4" spans="1:25" s="8" customFormat="1" ht="39.75" customHeight="1" thickTop="1" x14ac:dyDescent="0.25">
      <c r="A4" s="311" t="s">
        <v>13</v>
      </c>
      <c r="B4" s="313" t="s">
        <v>232</v>
      </c>
      <c r="C4" s="39" t="s">
        <v>195</v>
      </c>
      <c r="D4" s="184" t="s">
        <v>16</v>
      </c>
      <c r="E4" s="94"/>
      <c r="F4" s="94"/>
      <c r="G4" s="184" t="s">
        <v>199</v>
      </c>
      <c r="H4" s="38" t="s">
        <v>17</v>
      </c>
      <c r="I4" s="184" t="s">
        <v>200</v>
      </c>
      <c r="J4" s="38" t="s">
        <v>17</v>
      </c>
      <c r="K4" s="85"/>
      <c r="L4" s="86"/>
      <c r="M4" s="85"/>
      <c r="N4" s="98"/>
      <c r="O4" s="314" t="s">
        <v>13</v>
      </c>
      <c r="P4" s="316" t="s">
        <v>232</v>
      </c>
      <c r="Q4" s="43"/>
      <c r="R4" s="5"/>
      <c r="S4" s="4"/>
      <c r="T4" s="5"/>
      <c r="U4" s="4"/>
      <c r="V4" s="5"/>
      <c r="W4" s="4"/>
      <c r="X4" s="119"/>
      <c r="Y4"/>
    </row>
    <row r="5" spans="1:25" s="8" customFormat="1" ht="40.9" customHeight="1" thickBot="1" x14ac:dyDescent="0.3">
      <c r="A5" s="312"/>
      <c r="B5" s="313"/>
      <c r="C5" s="194" t="s">
        <v>196</v>
      </c>
      <c r="D5" s="205" t="s">
        <v>17</v>
      </c>
      <c r="E5" s="99" t="s">
        <v>114</v>
      </c>
      <c r="F5" s="99" t="s">
        <v>16</v>
      </c>
      <c r="G5" s="100"/>
      <c r="H5" s="100"/>
      <c r="I5" s="100"/>
      <c r="J5" s="100"/>
      <c r="K5" s="99" t="s">
        <v>127</v>
      </c>
      <c r="L5" s="216" t="s">
        <v>15</v>
      </c>
      <c r="M5" s="6"/>
      <c r="N5" s="161"/>
      <c r="O5" s="315"/>
      <c r="P5" s="316"/>
      <c r="Q5" s="100"/>
      <c r="R5" s="145"/>
      <c r="S5" s="6"/>
      <c r="T5" s="7"/>
      <c r="U5" s="100"/>
      <c r="V5" s="145"/>
      <c r="W5" s="100"/>
      <c r="X5" s="132"/>
      <c r="Y5"/>
    </row>
    <row r="6" spans="1:25" s="8" customFormat="1" ht="36.75" customHeight="1" thickTop="1" x14ac:dyDescent="0.25">
      <c r="A6" s="317" t="s">
        <v>18</v>
      </c>
      <c r="B6" s="323" t="s">
        <v>233</v>
      </c>
      <c r="C6" s="92" t="s">
        <v>131</v>
      </c>
      <c r="D6" s="93" t="s">
        <v>17</v>
      </c>
      <c r="E6" s="198" t="s">
        <v>125</v>
      </c>
      <c r="F6" s="127" t="s">
        <v>17</v>
      </c>
      <c r="G6" s="39" t="s">
        <v>202</v>
      </c>
      <c r="H6" s="39" t="s">
        <v>16</v>
      </c>
      <c r="I6" s="39" t="s">
        <v>201</v>
      </c>
      <c r="J6" s="184" t="s">
        <v>16</v>
      </c>
      <c r="K6" s="96"/>
      <c r="L6" s="96"/>
      <c r="M6" s="94"/>
      <c r="N6" s="146"/>
      <c r="O6" s="314" t="s">
        <v>18</v>
      </c>
      <c r="P6" s="321" t="s">
        <v>233</v>
      </c>
      <c r="Q6" s="170"/>
      <c r="R6" s="95"/>
      <c r="S6" s="94"/>
      <c r="T6" s="95"/>
      <c r="U6" s="96"/>
      <c r="V6" s="97"/>
      <c r="W6" s="6"/>
      <c r="X6" s="45"/>
      <c r="Y6" s="238"/>
    </row>
    <row r="7" spans="1:25" s="8" customFormat="1" ht="40.5" customHeight="1" thickBot="1" x14ac:dyDescent="0.3">
      <c r="A7" s="318"/>
      <c r="B7" s="319"/>
      <c r="C7" s="100"/>
      <c r="D7" s="100"/>
      <c r="E7" s="99" t="s">
        <v>165</v>
      </c>
      <c r="F7" s="99" t="s">
        <v>16</v>
      </c>
      <c r="G7" s="6"/>
      <c r="H7" s="7"/>
      <c r="I7" s="81" t="s">
        <v>161</v>
      </c>
      <c r="J7" s="81" t="s">
        <v>15</v>
      </c>
      <c r="K7" s="6"/>
      <c r="L7" s="101"/>
      <c r="M7" s="103"/>
      <c r="N7" s="145"/>
      <c r="O7" s="320"/>
      <c r="P7" s="322"/>
      <c r="Q7" s="100"/>
      <c r="R7" s="145"/>
      <c r="S7" s="100"/>
      <c r="T7" s="100"/>
      <c r="U7" s="100"/>
      <c r="V7" s="101"/>
      <c r="W7" s="100"/>
      <c r="X7" s="132"/>
      <c r="Y7" s="238"/>
    </row>
    <row r="8" spans="1:25" s="8" customFormat="1" ht="42" customHeight="1" thickTop="1" x14ac:dyDescent="0.25">
      <c r="A8" s="312" t="s">
        <v>20</v>
      </c>
      <c r="B8" s="313" t="s">
        <v>234</v>
      </c>
      <c r="C8" s="92" t="s">
        <v>144</v>
      </c>
      <c r="D8" s="93" t="s">
        <v>16</v>
      </c>
      <c r="E8" s="94"/>
      <c r="F8" s="95"/>
      <c r="G8" s="94"/>
      <c r="H8" s="94"/>
      <c r="I8" s="92" t="s">
        <v>103</v>
      </c>
      <c r="J8" s="93" t="s">
        <v>15</v>
      </c>
      <c r="K8" s="94"/>
      <c r="L8" s="47"/>
      <c r="M8" s="95"/>
      <c r="N8" s="65"/>
      <c r="O8" s="315" t="s">
        <v>20</v>
      </c>
      <c r="P8" s="316" t="s">
        <v>234</v>
      </c>
      <c r="Q8" s="6"/>
      <c r="R8" s="7"/>
      <c r="S8" s="88"/>
      <c r="T8" s="47"/>
      <c r="U8" s="85"/>
      <c r="V8" s="95"/>
      <c r="W8" s="85"/>
      <c r="X8" s="234"/>
      <c r="Y8"/>
    </row>
    <row r="9" spans="1:25" s="8" customFormat="1" ht="48.75" customHeight="1" thickBot="1" x14ac:dyDescent="0.3">
      <c r="A9" s="312"/>
      <c r="B9" s="319"/>
      <c r="C9" s="100"/>
      <c r="D9" s="100"/>
      <c r="E9" s="100"/>
      <c r="F9" s="100"/>
      <c r="G9" s="99" t="s">
        <v>168</v>
      </c>
      <c r="H9" s="99" t="s">
        <v>16</v>
      </c>
      <c r="I9" s="99" t="s">
        <v>111</v>
      </c>
      <c r="J9" s="216" t="s">
        <v>17</v>
      </c>
      <c r="K9" s="81" t="s">
        <v>132</v>
      </c>
      <c r="L9" s="99" t="s">
        <v>17</v>
      </c>
      <c r="M9" s="45"/>
      <c r="N9" s="45"/>
      <c r="O9" s="315"/>
      <c r="P9" s="316"/>
      <c r="Q9" s="104" t="s">
        <v>170</v>
      </c>
      <c r="R9" s="131" t="s">
        <v>101</v>
      </c>
      <c r="S9" s="80"/>
      <c r="T9" s="7"/>
      <c r="U9" s="100"/>
      <c r="V9" s="100"/>
      <c r="W9" s="100"/>
      <c r="X9" s="164"/>
      <c r="Y9" s="238"/>
    </row>
    <row r="10" spans="1:25" s="8" customFormat="1" ht="47.25" customHeight="1" thickTop="1" x14ac:dyDescent="0.25">
      <c r="A10" s="317" t="s">
        <v>22</v>
      </c>
      <c r="B10" s="323" t="s">
        <v>235</v>
      </c>
      <c r="C10" s="39" t="s">
        <v>197</v>
      </c>
      <c r="D10" s="39" t="s">
        <v>16</v>
      </c>
      <c r="E10" s="6"/>
      <c r="F10" s="7"/>
      <c r="G10" s="94"/>
      <c r="H10" s="6"/>
      <c r="I10" s="92" t="s">
        <v>146</v>
      </c>
      <c r="J10" s="93" t="s">
        <v>16</v>
      </c>
      <c r="K10" s="94"/>
      <c r="L10" s="95"/>
      <c r="M10" s="94"/>
      <c r="N10" s="146"/>
      <c r="O10" s="314" t="s">
        <v>22</v>
      </c>
      <c r="P10" s="321" t="s">
        <v>235</v>
      </c>
      <c r="Q10" s="94"/>
      <c r="R10" s="96"/>
      <c r="S10" s="94"/>
      <c r="T10" s="95"/>
      <c r="U10" s="83" t="s">
        <v>207</v>
      </c>
      <c r="V10" s="251" t="s">
        <v>185</v>
      </c>
      <c r="W10" s="233" t="s">
        <v>173</v>
      </c>
      <c r="X10" s="273" t="s">
        <v>185</v>
      </c>
      <c r="Y10"/>
    </row>
    <row r="11" spans="1:25" s="8" customFormat="1" ht="36.75" customHeight="1" thickBot="1" x14ac:dyDescent="0.3">
      <c r="A11" s="318"/>
      <c r="B11" s="319"/>
      <c r="C11" s="194" t="s">
        <v>198</v>
      </c>
      <c r="D11" s="194" t="s">
        <v>17</v>
      </c>
      <c r="E11" s="99" t="s">
        <v>118</v>
      </c>
      <c r="F11" s="99" t="s">
        <v>15</v>
      </c>
      <c r="G11" s="191"/>
      <c r="H11" s="100"/>
      <c r="I11" s="99" t="s">
        <v>122</v>
      </c>
      <c r="J11" s="81" t="s">
        <v>15</v>
      </c>
      <c r="K11" s="100"/>
      <c r="L11" s="100"/>
      <c r="M11" s="100"/>
      <c r="N11" s="100"/>
      <c r="O11" s="320"/>
      <c r="P11" s="322"/>
      <c r="Q11" s="6"/>
      <c r="R11" s="45"/>
      <c r="S11" s="100"/>
      <c r="T11" s="100"/>
      <c r="U11" s="100"/>
      <c r="V11" s="101"/>
      <c r="W11" s="85"/>
      <c r="X11" s="86"/>
      <c r="Y11"/>
    </row>
    <row r="12" spans="1:25" s="8" customFormat="1" ht="39" customHeight="1" thickTop="1" x14ac:dyDescent="0.25">
      <c r="A12" s="312" t="s">
        <v>23</v>
      </c>
      <c r="B12" s="313" t="s">
        <v>236</v>
      </c>
      <c r="C12" s="6"/>
      <c r="D12" s="7"/>
      <c r="E12" s="92" t="s">
        <v>126</v>
      </c>
      <c r="F12" s="93" t="s">
        <v>17</v>
      </c>
      <c r="G12" s="94"/>
      <c r="H12" s="95"/>
      <c r="I12" s="6"/>
      <c r="J12" s="95"/>
      <c r="K12" s="106"/>
      <c r="L12" s="106"/>
      <c r="M12" s="62"/>
      <c r="N12" s="95"/>
      <c r="O12" s="315" t="s">
        <v>23</v>
      </c>
      <c r="P12" s="316" t="s">
        <v>236</v>
      </c>
      <c r="Q12" s="94"/>
      <c r="R12" s="94"/>
      <c r="S12" s="85"/>
      <c r="T12" s="86"/>
      <c r="U12" s="85"/>
      <c r="V12" s="95"/>
      <c r="W12" s="109"/>
      <c r="X12" s="98"/>
      <c r="Y12"/>
    </row>
    <row r="13" spans="1:25" s="8" customFormat="1" ht="39" customHeight="1" thickBot="1" x14ac:dyDescent="0.3">
      <c r="A13" s="312"/>
      <c r="B13" s="319"/>
      <c r="C13" s="100"/>
      <c r="D13" s="7"/>
      <c r="E13" s="100"/>
      <c r="F13" s="100"/>
      <c r="G13" s="100"/>
      <c r="H13" s="197"/>
      <c r="I13" s="126" t="s">
        <v>97</v>
      </c>
      <c r="J13" s="272" t="s">
        <v>15</v>
      </c>
      <c r="K13" s="210" t="s">
        <v>134</v>
      </c>
      <c r="L13" s="209" t="s">
        <v>15</v>
      </c>
      <c r="M13" s="6"/>
      <c r="N13" s="6"/>
      <c r="O13" s="315"/>
      <c r="P13" s="316"/>
      <c r="Q13" s="175"/>
      <c r="R13" s="197"/>
      <c r="S13" s="6"/>
      <c r="T13" s="7"/>
      <c r="U13" s="100"/>
      <c r="V13" s="145"/>
      <c r="W13" s="100"/>
      <c r="X13" s="145"/>
      <c r="Y13" s="238"/>
    </row>
    <row r="14" spans="1:25" s="8" customFormat="1" ht="37.5" customHeight="1" thickTop="1" x14ac:dyDescent="0.25">
      <c r="A14" s="112" t="s">
        <v>25</v>
      </c>
      <c r="B14" s="113" t="s">
        <v>237</v>
      </c>
      <c r="C14" s="94"/>
      <c r="D14" s="95"/>
      <c r="E14" s="114"/>
      <c r="F14" s="95"/>
      <c r="G14" s="94"/>
      <c r="H14" s="95"/>
      <c r="I14" s="94"/>
      <c r="J14" s="94"/>
      <c r="K14" s="94"/>
      <c r="L14" s="94"/>
      <c r="M14" s="94"/>
      <c r="N14" s="146"/>
      <c r="O14" s="179" t="s">
        <v>25</v>
      </c>
      <c r="P14" s="195" t="s">
        <v>237</v>
      </c>
      <c r="Q14" s="116"/>
      <c r="R14" s="117"/>
      <c r="S14" s="96"/>
      <c r="T14" s="97"/>
      <c r="U14" s="96"/>
      <c r="V14" s="97"/>
      <c r="W14" s="94"/>
      <c r="X14" s="98"/>
      <c r="Y14"/>
    </row>
    <row r="15" spans="1:25" s="8" customFormat="1" ht="37.5" hidden="1" customHeight="1" x14ac:dyDescent="0.25">
      <c r="A15" s="118" t="s">
        <v>69</v>
      </c>
      <c r="B15" s="51"/>
      <c r="C15" s="4"/>
      <c r="D15" s="5"/>
      <c r="E15" s="62"/>
      <c r="F15" s="5"/>
      <c r="H15" s="5"/>
      <c r="I15" s="4"/>
      <c r="J15" s="5"/>
      <c r="K15" s="4"/>
      <c r="L15" s="5"/>
      <c r="M15" s="4"/>
      <c r="N15" s="49"/>
      <c r="O15" s="180" t="s">
        <v>69</v>
      </c>
      <c r="P15" s="181" t="s">
        <v>93</v>
      </c>
      <c r="Q15" s="172"/>
      <c r="R15" s="73"/>
      <c r="S15" s="6"/>
      <c r="T15" s="7"/>
      <c r="U15" s="6"/>
      <c r="V15" s="7"/>
      <c r="W15" s="4"/>
      <c r="X15" s="119"/>
      <c r="Y15"/>
    </row>
    <row r="16" spans="1:25" ht="24.75" customHeight="1" thickBot="1" x14ac:dyDescent="0.3">
      <c r="A16" s="324" t="s">
        <v>1</v>
      </c>
      <c r="B16" s="325"/>
      <c r="C16" s="121" t="s">
        <v>9</v>
      </c>
      <c r="D16" s="122" t="s">
        <v>3</v>
      </c>
      <c r="E16" s="122" t="s">
        <v>10</v>
      </c>
      <c r="F16" s="122" t="s">
        <v>3</v>
      </c>
      <c r="G16" s="122" t="s">
        <v>11</v>
      </c>
      <c r="H16" s="122" t="s">
        <v>3</v>
      </c>
      <c r="I16" s="122" t="s">
        <v>12</v>
      </c>
      <c r="J16" s="122" t="s">
        <v>3</v>
      </c>
      <c r="K16" s="123" t="s">
        <v>7</v>
      </c>
      <c r="L16" s="120" t="s">
        <v>3</v>
      </c>
      <c r="M16" s="123" t="s">
        <v>8</v>
      </c>
      <c r="N16" s="162" t="s">
        <v>3</v>
      </c>
      <c r="O16" s="324" t="s">
        <v>1</v>
      </c>
      <c r="P16" s="326"/>
      <c r="Q16" s="124" t="s">
        <v>9</v>
      </c>
      <c r="R16" s="122" t="s">
        <v>3</v>
      </c>
      <c r="S16" s="122" t="s">
        <v>10</v>
      </c>
      <c r="T16" s="122" t="s">
        <v>3</v>
      </c>
      <c r="U16" s="122" t="s">
        <v>11</v>
      </c>
      <c r="V16" s="122" t="s">
        <v>3</v>
      </c>
      <c r="W16" s="122" t="s">
        <v>12</v>
      </c>
      <c r="X16" s="125" t="s">
        <v>3</v>
      </c>
    </row>
    <row r="17" spans="1:35" s="8" customFormat="1" ht="48" customHeight="1" thickTop="1" x14ac:dyDescent="0.25">
      <c r="A17" s="312" t="s">
        <v>13</v>
      </c>
      <c r="B17" s="313" t="s">
        <v>93</v>
      </c>
      <c r="C17" s="39" t="s">
        <v>195</v>
      </c>
      <c r="D17" s="184" t="s">
        <v>16</v>
      </c>
      <c r="E17" s="94"/>
      <c r="F17" s="6"/>
      <c r="G17" s="184" t="s">
        <v>199</v>
      </c>
      <c r="H17" s="38" t="s">
        <v>17</v>
      </c>
      <c r="I17" s="184" t="s">
        <v>200</v>
      </c>
      <c r="J17" s="38" t="s">
        <v>17</v>
      </c>
      <c r="K17" s="94"/>
      <c r="L17" s="47"/>
      <c r="M17" s="85"/>
      <c r="N17" s="163"/>
      <c r="O17" s="315" t="s">
        <v>13</v>
      </c>
      <c r="P17" s="316" t="s">
        <v>93</v>
      </c>
      <c r="Q17" s="173"/>
      <c r="R17" s="86"/>
      <c r="S17" s="46"/>
      <c r="T17" s="47"/>
      <c r="U17" s="46"/>
      <c r="V17" s="47"/>
      <c r="W17" s="72"/>
      <c r="X17" s="158"/>
    </row>
    <row r="18" spans="1:35" s="8" customFormat="1" ht="41.25" customHeight="1" thickBot="1" x14ac:dyDescent="0.3">
      <c r="A18" s="312"/>
      <c r="B18" s="319"/>
      <c r="C18" s="194" t="s">
        <v>196</v>
      </c>
      <c r="D18" s="205" t="s">
        <v>17</v>
      </c>
      <c r="E18" s="99" t="s">
        <v>223</v>
      </c>
      <c r="F18" s="99" t="s">
        <v>16</v>
      </c>
      <c r="G18" s="100"/>
      <c r="H18" s="101"/>
      <c r="I18" s="100"/>
      <c r="J18" s="101"/>
      <c r="K18" s="99" t="s">
        <v>205</v>
      </c>
      <c r="L18" s="102" t="s">
        <v>15</v>
      </c>
      <c r="M18" s="6"/>
      <c r="N18" s="7"/>
      <c r="O18" s="315"/>
      <c r="P18" s="316"/>
      <c r="Q18" s="100"/>
      <c r="R18" s="145"/>
      <c r="S18" s="100"/>
      <c r="T18" s="100"/>
      <c r="U18" s="100"/>
      <c r="V18" s="100"/>
      <c r="W18" s="100"/>
      <c r="X18" s="132"/>
    </row>
    <row r="19" spans="1:35" s="8" customFormat="1" ht="46.9" customHeight="1" thickTop="1" x14ac:dyDescent="0.25">
      <c r="A19" s="317" t="s">
        <v>18</v>
      </c>
      <c r="B19" s="313" t="s">
        <v>238</v>
      </c>
      <c r="C19" s="92" t="s">
        <v>145</v>
      </c>
      <c r="D19" s="221" t="s">
        <v>15</v>
      </c>
      <c r="E19" s="198" t="s">
        <v>115</v>
      </c>
      <c r="F19" s="221" t="s">
        <v>15</v>
      </c>
      <c r="G19" s="39" t="s">
        <v>202</v>
      </c>
      <c r="H19" s="39" t="s">
        <v>16</v>
      </c>
      <c r="I19" s="39" t="s">
        <v>201</v>
      </c>
      <c r="J19" s="184" t="s">
        <v>16</v>
      </c>
      <c r="K19" s="94"/>
      <c r="L19" s="95"/>
      <c r="M19" s="94"/>
      <c r="N19" s="146"/>
      <c r="O19" s="314" t="s">
        <v>18</v>
      </c>
      <c r="P19" s="321" t="s">
        <v>238</v>
      </c>
      <c r="Q19" s="115"/>
      <c r="R19" s="115"/>
      <c r="S19" s="106"/>
      <c r="T19" s="115"/>
      <c r="U19" s="96"/>
      <c r="V19" s="97"/>
      <c r="W19" s="85"/>
      <c r="X19" s="98"/>
      <c r="Y19" s="203"/>
    </row>
    <row r="20" spans="1:35" s="8" customFormat="1" ht="46.5" customHeight="1" thickBot="1" x14ac:dyDescent="0.3">
      <c r="A20" s="318"/>
      <c r="B20" s="319"/>
      <c r="C20" s="194" t="s">
        <v>257</v>
      </c>
      <c r="D20" s="194" t="s">
        <v>17</v>
      </c>
      <c r="E20" s="81" t="s">
        <v>99</v>
      </c>
      <c r="F20" s="99" t="s">
        <v>16</v>
      </c>
      <c r="G20" s="99" t="s">
        <v>120</v>
      </c>
      <c r="H20" s="102" t="s">
        <v>17</v>
      </c>
      <c r="I20" s="99" t="s">
        <v>108</v>
      </c>
      <c r="J20" s="102" t="s">
        <v>15</v>
      </c>
      <c r="K20" s="99" t="s">
        <v>113</v>
      </c>
      <c r="L20" s="185" t="s">
        <v>17</v>
      </c>
      <c r="M20" s="100"/>
      <c r="N20" s="101"/>
      <c r="O20" s="320"/>
      <c r="P20" s="322"/>
      <c r="Q20" s="104" t="s">
        <v>208</v>
      </c>
      <c r="R20" s="250" t="s">
        <v>101</v>
      </c>
      <c r="S20" s="186" t="s">
        <v>266</v>
      </c>
      <c r="T20" s="235" t="s">
        <v>101</v>
      </c>
      <c r="U20" s="100"/>
      <c r="V20" s="101"/>
      <c r="W20" s="100"/>
      <c r="X20" s="145"/>
      <c r="Y20" s="203"/>
    </row>
    <row r="21" spans="1:35" s="8" customFormat="1" ht="45.75" customHeight="1" thickTop="1" x14ac:dyDescent="0.25">
      <c r="A21" s="312" t="s">
        <v>20</v>
      </c>
      <c r="B21" s="313" t="s">
        <v>239</v>
      </c>
      <c r="C21" s="208" t="s">
        <v>147</v>
      </c>
      <c r="D21" s="127" t="s">
        <v>16</v>
      </c>
      <c r="E21" s="94"/>
      <c r="F21" s="6"/>
      <c r="G21" s="184" t="s">
        <v>259</v>
      </c>
      <c r="H21" s="184" t="s">
        <v>16</v>
      </c>
      <c r="I21" s="208" t="s">
        <v>167</v>
      </c>
      <c r="J21" s="127" t="s">
        <v>17</v>
      </c>
      <c r="K21" s="108" t="s">
        <v>222</v>
      </c>
      <c r="L21" s="93" t="s">
        <v>17</v>
      </c>
      <c r="M21" s="94"/>
      <c r="N21" s="94"/>
      <c r="O21" s="315" t="s">
        <v>20</v>
      </c>
      <c r="P21" s="316" t="s">
        <v>239</v>
      </c>
      <c r="Q21" s="6"/>
      <c r="R21" s="7"/>
      <c r="S21" s="85"/>
      <c r="T21" s="86"/>
      <c r="U21" s="85"/>
      <c r="V21" s="47"/>
      <c r="W21" s="97"/>
      <c r="X21" s="213"/>
    </row>
    <row r="22" spans="1:35" s="8" customFormat="1" ht="53.25" customHeight="1" thickBot="1" x14ac:dyDescent="0.3">
      <c r="A22" s="312"/>
      <c r="B22" s="319"/>
      <c r="C22" s="81" t="s">
        <v>128</v>
      </c>
      <c r="D22" s="81" t="s">
        <v>15</v>
      </c>
      <c r="E22" s="100"/>
      <c r="F22" s="101"/>
      <c r="G22" s="100"/>
      <c r="H22" s="101"/>
      <c r="I22" s="99" t="s">
        <v>100</v>
      </c>
      <c r="J22" s="102" t="s">
        <v>15</v>
      </c>
      <c r="K22" s="99" t="s">
        <v>127</v>
      </c>
      <c r="L22" s="102" t="s">
        <v>15</v>
      </c>
      <c r="M22" s="103"/>
      <c r="N22" s="101"/>
      <c r="O22" s="315"/>
      <c r="P22" s="316"/>
      <c r="Q22" s="100"/>
      <c r="R22" s="101"/>
      <c r="S22" s="6"/>
      <c r="T22" s="7"/>
      <c r="U22" s="100"/>
      <c r="V22" s="145"/>
      <c r="W22" s="100"/>
      <c r="X22" s="145"/>
      <c r="Y22" s="203"/>
    </row>
    <row r="23" spans="1:35" s="8" customFormat="1" ht="42.75" customHeight="1" thickTop="1" x14ac:dyDescent="0.25">
      <c r="A23" s="317" t="s">
        <v>22</v>
      </c>
      <c r="B23" s="313" t="s">
        <v>240</v>
      </c>
      <c r="C23" s="92" t="s">
        <v>204</v>
      </c>
      <c r="D23" s="93" t="s">
        <v>17</v>
      </c>
      <c r="E23" s="96"/>
      <c r="F23" s="7"/>
      <c r="G23" s="92" t="s">
        <v>262</v>
      </c>
      <c r="H23" s="127" t="s">
        <v>15</v>
      </c>
      <c r="I23" s="92" t="s">
        <v>139</v>
      </c>
      <c r="J23" s="221" t="s">
        <v>15</v>
      </c>
      <c r="K23" s="92" t="s">
        <v>166</v>
      </c>
      <c r="L23" s="127" t="s">
        <v>15</v>
      </c>
      <c r="M23" s="46"/>
      <c r="N23" s="95"/>
      <c r="O23" s="314" t="s">
        <v>22</v>
      </c>
      <c r="P23" s="321" t="s">
        <v>240</v>
      </c>
      <c r="Q23" s="96"/>
      <c r="R23" s="7"/>
      <c r="S23" s="96"/>
      <c r="T23" s="97"/>
      <c r="U23" s="94"/>
      <c r="V23" s="97"/>
      <c r="W23" s="97"/>
      <c r="X23" s="213"/>
    </row>
    <row r="24" spans="1:35" s="8" customFormat="1" ht="49.5" customHeight="1" thickBot="1" x14ac:dyDescent="0.3">
      <c r="A24" s="318"/>
      <c r="B24" s="319"/>
      <c r="C24" s="100"/>
      <c r="D24" s="7"/>
      <c r="E24" s="81" t="s">
        <v>110</v>
      </c>
      <c r="F24" s="99" t="s">
        <v>16</v>
      </c>
      <c r="G24" s="185" t="s">
        <v>133</v>
      </c>
      <c r="H24" s="102" t="s">
        <v>16</v>
      </c>
      <c r="I24" s="81" t="s">
        <v>112</v>
      </c>
      <c r="J24" s="99" t="s">
        <v>17</v>
      </c>
      <c r="K24" s="46"/>
      <c r="L24" s="101"/>
      <c r="M24" s="100"/>
      <c r="N24" s="100"/>
      <c r="O24" s="320"/>
      <c r="P24" s="322"/>
      <c r="Q24" s="100"/>
      <c r="R24" s="101"/>
      <c r="S24" s="186" t="s">
        <v>270</v>
      </c>
      <c r="T24" s="235" t="s">
        <v>17</v>
      </c>
      <c r="U24" s="100"/>
      <c r="V24" s="101"/>
      <c r="W24" s="100"/>
      <c r="X24" s="132"/>
    </row>
    <row r="25" spans="1:35" s="8" customFormat="1" ht="50.25" customHeight="1" thickTop="1" x14ac:dyDescent="0.25">
      <c r="A25" s="312" t="s">
        <v>23</v>
      </c>
      <c r="B25" s="313" t="s">
        <v>241</v>
      </c>
      <c r="C25" s="46"/>
      <c r="D25" s="94"/>
      <c r="E25" s="94"/>
      <c r="F25" s="7"/>
      <c r="G25" s="94"/>
      <c r="H25" s="94"/>
      <c r="I25" s="96"/>
      <c r="J25" s="94"/>
      <c r="K25" s="94"/>
      <c r="L25" s="46"/>
      <c r="M25" s="94"/>
      <c r="N25" s="96"/>
      <c r="O25" s="315" t="s">
        <v>23</v>
      </c>
      <c r="P25" s="316" t="s">
        <v>241</v>
      </c>
      <c r="Q25" s="94"/>
      <c r="R25" s="47"/>
      <c r="S25" s="46"/>
      <c r="T25" s="95"/>
      <c r="U25" s="85"/>
      <c r="V25" s="86"/>
      <c r="W25" s="128"/>
      <c r="X25" s="160"/>
    </row>
    <row r="26" spans="1:35" s="8" customFormat="1" ht="43.5" customHeight="1" thickBot="1" x14ac:dyDescent="0.3">
      <c r="A26" s="312"/>
      <c r="B26" s="319"/>
      <c r="C26" s="6"/>
      <c r="D26" s="85"/>
      <c r="E26" s="100"/>
      <c r="F26" s="100"/>
      <c r="G26" s="100"/>
      <c r="H26" s="101"/>
      <c r="I26" s="100"/>
      <c r="J26" s="47"/>
      <c r="K26" s="100"/>
      <c r="L26" s="101"/>
      <c r="M26" s="6"/>
      <c r="N26" s="101"/>
      <c r="O26" s="315"/>
      <c r="P26" s="316"/>
      <c r="Q26" s="85"/>
      <c r="R26" s="100"/>
      <c r="S26" s="100"/>
      <c r="T26" s="85"/>
      <c r="U26" s="6"/>
      <c r="V26" s="7"/>
      <c r="W26" s="6"/>
      <c r="X26" s="159"/>
    </row>
    <row r="27" spans="1:35" s="8" customFormat="1" ht="40.5" customHeight="1" thickTop="1" x14ac:dyDescent="0.25">
      <c r="A27" s="90" t="s">
        <v>25</v>
      </c>
      <c r="B27" s="113" t="s">
        <v>242</v>
      </c>
      <c r="C27" s="94" t="s">
        <v>254</v>
      </c>
      <c r="D27" s="95"/>
      <c r="E27" s="85" t="s">
        <v>254</v>
      </c>
      <c r="F27" s="95"/>
      <c r="G27" s="85"/>
      <c r="H27" s="95"/>
      <c r="I27" s="85"/>
      <c r="J27" s="95"/>
      <c r="K27" s="85"/>
      <c r="L27" s="95"/>
      <c r="M27" s="96"/>
      <c r="N27" s="146"/>
      <c r="O27" s="178" t="s">
        <v>25</v>
      </c>
      <c r="P27" s="195" t="s">
        <v>242</v>
      </c>
      <c r="Q27" s="116"/>
      <c r="R27" s="117"/>
      <c r="S27" s="136"/>
      <c r="T27" s="97"/>
      <c r="U27" s="94"/>
      <c r="V27" s="97"/>
      <c r="W27" s="109"/>
      <c r="X27" s="137"/>
    </row>
    <row r="28" spans="1:35" s="8" customFormat="1" ht="40.5" hidden="1" customHeight="1" x14ac:dyDescent="0.25">
      <c r="A28" s="118" t="s">
        <v>69</v>
      </c>
      <c r="B28" s="51"/>
      <c r="C28" s="4"/>
      <c r="D28" s="5"/>
      <c r="E28" s="4"/>
      <c r="F28" s="5"/>
      <c r="G28" s="4"/>
      <c r="H28" s="5"/>
      <c r="I28" s="4"/>
      <c r="J28" s="5"/>
      <c r="K28" s="6"/>
      <c r="L28" s="5"/>
      <c r="M28" s="6"/>
      <c r="N28" s="49"/>
      <c r="O28" s="180" t="s">
        <v>69</v>
      </c>
      <c r="P28" s="181" t="s">
        <v>94</v>
      </c>
      <c r="Q28" s="172"/>
      <c r="R28" s="73"/>
      <c r="S28" s="12"/>
      <c r="T28" s="7"/>
      <c r="U28" s="4"/>
      <c r="V28" s="7"/>
      <c r="W28" s="4"/>
      <c r="X28" s="119"/>
    </row>
    <row r="29" spans="1:35" ht="24.95" customHeight="1" thickBot="1" x14ac:dyDescent="0.3">
      <c r="A29" s="324" t="s">
        <v>1</v>
      </c>
      <c r="B29" s="325"/>
      <c r="C29" s="122" t="s">
        <v>9</v>
      </c>
      <c r="D29" s="122" t="s">
        <v>3</v>
      </c>
      <c r="E29" s="122" t="s">
        <v>10</v>
      </c>
      <c r="F29" s="122" t="s">
        <v>3</v>
      </c>
      <c r="G29" s="122" t="s">
        <v>11</v>
      </c>
      <c r="H29" s="122" t="s">
        <v>3</v>
      </c>
      <c r="I29" s="122" t="s">
        <v>34</v>
      </c>
      <c r="J29" s="122" t="s">
        <v>3</v>
      </c>
      <c r="K29" s="123" t="s">
        <v>7</v>
      </c>
      <c r="L29" s="120" t="s">
        <v>3</v>
      </c>
      <c r="M29" s="123" t="s">
        <v>8</v>
      </c>
      <c r="N29" s="162" t="s">
        <v>3</v>
      </c>
      <c r="O29" s="324" t="s">
        <v>1</v>
      </c>
      <c r="P29" s="326"/>
      <c r="Q29" s="124" t="s">
        <v>9</v>
      </c>
      <c r="R29" s="122" t="s">
        <v>3</v>
      </c>
      <c r="S29" s="122" t="s">
        <v>10</v>
      </c>
      <c r="T29" s="122" t="s">
        <v>3</v>
      </c>
      <c r="U29" s="122" t="s">
        <v>11</v>
      </c>
      <c r="V29" s="122" t="s">
        <v>3</v>
      </c>
      <c r="W29" s="122" t="s">
        <v>12</v>
      </c>
      <c r="X29" s="125" t="s">
        <v>3</v>
      </c>
      <c r="Y29" s="8"/>
      <c r="Z29" s="8"/>
      <c r="AA29" s="8"/>
      <c r="AB29" s="8"/>
      <c r="AC29" s="8"/>
      <c r="AD29" s="8"/>
      <c r="AE29" s="8"/>
      <c r="AF29" s="8"/>
      <c r="AG29" s="8"/>
      <c r="AI29" s="8"/>
    </row>
    <row r="30" spans="1:35" s="36" customFormat="1" ht="45" customHeight="1" thickTop="1" x14ac:dyDescent="0.25">
      <c r="A30" s="327" t="s">
        <v>13</v>
      </c>
      <c r="B30" s="313" t="s">
        <v>94</v>
      </c>
      <c r="C30" s="6"/>
      <c r="D30" s="94"/>
      <c r="E30" s="94"/>
      <c r="F30" s="6"/>
      <c r="G30" s="94"/>
      <c r="H30" s="7"/>
      <c r="I30" s="94"/>
      <c r="J30" s="7"/>
      <c r="K30" s="6"/>
      <c r="L30" s="7"/>
      <c r="M30" s="85"/>
      <c r="N30" s="65"/>
      <c r="O30" s="315" t="s">
        <v>13</v>
      </c>
      <c r="P30" s="316" t="s">
        <v>94</v>
      </c>
      <c r="Q30" s="175"/>
      <c r="R30" s="47"/>
      <c r="S30" s="46"/>
      <c r="T30" s="47"/>
      <c r="U30" s="85"/>
      <c r="V30" s="86"/>
      <c r="W30" s="72"/>
      <c r="X30" s="158"/>
      <c r="Y30" s="8"/>
      <c r="Z30" s="8"/>
      <c r="AA30" s="8"/>
      <c r="AB30" s="8"/>
      <c r="AC30" s="8"/>
      <c r="AD30" s="8"/>
      <c r="AE30" s="8"/>
      <c r="AF30" s="8"/>
      <c r="AG30" s="8"/>
      <c r="AH30"/>
      <c r="AI30" s="8"/>
    </row>
    <row r="31" spans="1:35" s="36" customFormat="1" ht="38.25" customHeight="1" thickBot="1" x14ac:dyDescent="0.3">
      <c r="A31" s="327"/>
      <c r="B31" s="319"/>
      <c r="C31" s="100" t="s">
        <v>254</v>
      </c>
      <c r="D31" s="191"/>
      <c r="E31" s="100"/>
      <c r="F31" s="100"/>
      <c r="G31" s="100" t="s">
        <v>254</v>
      </c>
      <c r="H31" s="101"/>
      <c r="I31" s="100"/>
      <c r="J31" s="7"/>
      <c r="K31" s="100"/>
      <c r="L31" s="101"/>
      <c r="M31" s="6"/>
      <c r="N31" s="161"/>
      <c r="O31" s="315"/>
      <c r="P31" s="316"/>
      <c r="Q31" s="100" t="s">
        <v>254</v>
      </c>
      <c r="R31" s="145"/>
      <c r="S31" s="6"/>
      <c r="T31" s="7"/>
      <c r="U31" s="100" t="s">
        <v>254</v>
      </c>
      <c r="V31" s="7"/>
      <c r="W31" s="100"/>
      <c r="X31" s="132"/>
      <c r="Y31" s="8"/>
      <c r="Z31" s="8"/>
      <c r="AA31" s="8"/>
      <c r="AB31" s="8"/>
      <c r="AC31" s="8"/>
      <c r="AD31" s="8"/>
      <c r="AE31" s="8"/>
      <c r="AF31" s="8"/>
      <c r="AG31" s="8"/>
      <c r="AH31"/>
      <c r="AI31" s="8"/>
    </row>
    <row r="32" spans="1:35" s="36" customFormat="1" ht="42" customHeight="1" thickTop="1" x14ac:dyDescent="0.25">
      <c r="A32" s="328" t="s">
        <v>18</v>
      </c>
      <c r="B32" s="313" t="s">
        <v>243</v>
      </c>
      <c r="C32" s="94"/>
      <c r="D32" s="7"/>
      <c r="E32" s="94"/>
      <c r="F32" s="94"/>
      <c r="G32" s="6"/>
      <c r="H32" s="6"/>
      <c r="I32" s="6"/>
      <c r="J32" s="94"/>
      <c r="K32" s="96"/>
      <c r="L32" s="97"/>
      <c r="M32" s="96"/>
      <c r="N32" s="97"/>
      <c r="O32" s="314" t="s">
        <v>18</v>
      </c>
      <c r="P32" s="321" t="s">
        <v>243</v>
      </c>
      <c r="Q32" s="170"/>
      <c r="R32" s="95"/>
      <c r="S32" s="94"/>
      <c r="T32" s="95"/>
      <c r="U32" s="94"/>
      <c r="V32" s="95"/>
      <c r="W32" s="94"/>
      <c r="X32" s="98"/>
      <c r="Y32" s="37"/>
      <c r="Z32" s="8"/>
      <c r="AA32" s="8"/>
      <c r="AB32" s="8"/>
      <c r="AC32" s="8"/>
      <c r="AD32" s="8"/>
      <c r="AE32" s="8"/>
      <c r="AF32" s="8"/>
      <c r="AG32" s="8"/>
      <c r="AH32"/>
      <c r="AI32" s="8"/>
    </row>
    <row r="33" spans="1:35" s="36" customFormat="1" ht="39" customHeight="1" thickBot="1" x14ac:dyDescent="0.3">
      <c r="A33" s="329"/>
      <c r="B33" s="319"/>
      <c r="C33" s="100" t="s">
        <v>254</v>
      </c>
      <c r="D33" s="7"/>
      <c r="E33" s="100"/>
      <c r="F33" s="7"/>
      <c r="G33" s="100" t="s">
        <v>254</v>
      </c>
      <c r="H33" s="100"/>
      <c r="I33" s="100"/>
      <c r="J33" s="100"/>
      <c r="K33" s="100"/>
      <c r="L33" s="101"/>
      <c r="M33" s="100"/>
      <c r="N33" s="100"/>
      <c r="O33" s="320"/>
      <c r="P33" s="322"/>
      <c r="Q33" s="100" t="s">
        <v>254</v>
      </c>
      <c r="R33" s="101"/>
      <c r="S33" s="100"/>
      <c r="T33" s="101"/>
      <c r="U33" s="100" t="s">
        <v>254</v>
      </c>
      <c r="V33" s="101"/>
      <c r="W33" s="100"/>
      <c r="X33" s="132"/>
      <c r="Y33" s="8"/>
      <c r="Z33" s="8"/>
      <c r="AA33" s="8"/>
      <c r="AB33" s="8"/>
      <c r="AC33" s="8"/>
      <c r="AD33" s="8"/>
      <c r="AE33" s="8"/>
      <c r="AF33" s="8"/>
      <c r="AG33" s="8"/>
      <c r="AH33"/>
      <c r="AI33" s="8"/>
    </row>
    <row r="34" spans="1:35" s="36" customFormat="1" ht="45" customHeight="1" thickTop="1" x14ac:dyDescent="0.25">
      <c r="A34" s="327" t="s">
        <v>20</v>
      </c>
      <c r="B34" s="313" t="s">
        <v>244</v>
      </c>
      <c r="C34" s="94"/>
      <c r="D34" s="94"/>
      <c r="E34" s="94"/>
      <c r="F34" s="94"/>
      <c r="G34" s="94"/>
      <c r="H34" s="97"/>
      <c r="I34" s="94"/>
      <c r="J34" s="7"/>
      <c r="K34" s="6"/>
      <c r="L34" s="94"/>
      <c r="M34" s="46"/>
      <c r="N34" s="94"/>
      <c r="O34" s="315" t="s">
        <v>20</v>
      </c>
      <c r="P34" s="316" t="s">
        <v>244</v>
      </c>
      <c r="Q34" s="115"/>
      <c r="R34" s="89"/>
      <c r="S34" s="89"/>
      <c r="T34" s="89"/>
      <c r="U34" s="89"/>
      <c r="V34" s="89"/>
      <c r="W34" s="89"/>
      <c r="X34" s="158"/>
      <c r="Y34" s="8"/>
      <c r="Z34" s="8"/>
      <c r="AA34" s="8"/>
      <c r="AB34" s="8"/>
      <c r="AC34" s="8"/>
      <c r="AD34" s="8"/>
      <c r="AE34" s="8"/>
      <c r="AF34" s="8"/>
      <c r="AG34" s="8"/>
      <c r="AH34"/>
      <c r="AI34" s="8"/>
    </row>
    <row r="35" spans="1:35" s="36" customFormat="1" ht="45" customHeight="1" thickBot="1" x14ac:dyDescent="0.3">
      <c r="A35" s="327"/>
      <c r="B35" s="319"/>
      <c r="C35" s="100" t="s">
        <v>254</v>
      </c>
      <c r="D35" s="101"/>
      <c r="E35" s="100"/>
      <c r="F35" s="101"/>
      <c r="G35" s="100" t="s">
        <v>254</v>
      </c>
      <c r="H35" s="101"/>
      <c r="I35" s="191"/>
      <c r="J35" s="100"/>
      <c r="K35" s="100"/>
      <c r="L35" s="191"/>
      <c r="M35" s="140"/>
      <c r="N35" s="166"/>
      <c r="O35" s="315"/>
      <c r="P35" s="316"/>
      <c r="Q35" s="100" t="s">
        <v>254</v>
      </c>
      <c r="R35" s="101"/>
      <c r="S35" s="100"/>
      <c r="T35" s="6"/>
      <c r="U35" s="100" t="s">
        <v>254</v>
      </c>
      <c r="V35" s="6"/>
      <c r="W35" s="100"/>
      <c r="X35" s="145"/>
      <c r="Y35" s="203"/>
      <c r="Z35" s="8"/>
      <c r="AA35" s="8"/>
      <c r="AB35" s="8"/>
      <c r="AC35" s="8"/>
      <c r="AD35" s="8"/>
      <c r="AE35" s="8"/>
      <c r="AF35" s="8"/>
      <c r="AG35" s="8"/>
      <c r="AH35"/>
      <c r="AI35" s="8"/>
    </row>
    <row r="36" spans="1:35" s="36" customFormat="1" ht="48" customHeight="1" thickTop="1" x14ac:dyDescent="0.25">
      <c r="A36" s="317" t="s">
        <v>22</v>
      </c>
      <c r="B36" s="313" t="s">
        <v>245</v>
      </c>
      <c r="C36" s="6"/>
      <c r="D36" s="6"/>
      <c r="E36" s="94"/>
      <c r="F36" s="94"/>
      <c r="G36" s="94"/>
      <c r="H36" s="95"/>
      <c r="I36" s="6"/>
      <c r="J36" s="95"/>
      <c r="K36" s="94"/>
      <c r="L36" s="95"/>
      <c r="M36" s="95"/>
      <c r="N36" s="94"/>
      <c r="O36" s="314" t="s">
        <v>22</v>
      </c>
      <c r="P36" s="321" t="s">
        <v>245</v>
      </c>
      <c r="Q36" s="48"/>
      <c r="R36" s="86"/>
      <c r="S36" s="85"/>
      <c r="T36" s="95"/>
      <c r="U36" s="46"/>
      <c r="V36" s="95"/>
      <c r="W36" s="94"/>
      <c r="X36" s="159"/>
      <c r="Y36" s="8"/>
      <c r="Z36" s="8"/>
      <c r="AA36" s="8"/>
      <c r="AB36" s="8"/>
      <c r="AC36" s="8"/>
      <c r="AD36" s="8"/>
      <c r="AE36" s="8"/>
      <c r="AF36" s="8"/>
      <c r="AG36" s="8"/>
      <c r="AH36"/>
      <c r="AI36" s="8"/>
    </row>
    <row r="37" spans="1:35" s="36" customFormat="1" ht="45.75" customHeight="1" thickBot="1" x14ac:dyDescent="0.3">
      <c r="A37" s="318"/>
      <c r="B37" s="319"/>
      <c r="C37" s="100" t="s">
        <v>254</v>
      </c>
      <c r="D37" s="100"/>
      <c r="E37" s="85"/>
      <c r="F37" s="7"/>
      <c r="G37" s="100" t="s">
        <v>254</v>
      </c>
      <c r="H37" s="7"/>
      <c r="I37" s="100"/>
      <c r="J37" s="100"/>
      <c r="K37" s="100"/>
      <c r="L37" s="100"/>
      <c r="M37" s="46"/>
      <c r="N37" s="166"/>
      <c r="O37" s="320"/>
      <c r="P37" s="322"/>
      <c r="Q37" s="100" t="s">
        <v>254</v>
      </c>
      <c r="R37" s="100"/>
      <c r="S37" s="6"/>
      <c r="T37" s="7"/>
      <c r="U37" s="100" t="s">
        <v>254</v>
      </c>
      <c r="V37" s="145"/>
      <c r="W37" s="100"/>
      <c r="X37" s="145"/>
      <c r="Y37" s="203"/>
      <c r="Z37" s="8"/>
      <c r="AA37" s="8"/>
      <c r="AB37" s="8"/>
      <c r="AC37" s="8"/>
      <c r="AD37" s="8"/>
      <c r="AE37" s="8"/>
      <c r="AF37" s="8"/>
      <c r="AG37" s="8"/>
      <c r="AH37"/>
      <c r="AI37" s="8"/>
    </row>
    <row r="38" spans="1:35" s="8" customFormat="1" ht="36.75" customHeight="1" thickTop="1" x14ac:dyDescent="0.25">
      <c r="A38" s="312" t="s">
        <v>23</v>
      </c>
      <c r="B38" s="313" t="s">
        <v>246</v>
      </c>
      <c r="C38" s="94"/>
      <c r="D38" s="95"/>
      <c r="E38" s="94"/>
      <c r="F38" s="95"/>
      <c r="G38" s="6"/>
      <c r="H38" s="94"/>
      <c r="I38" s="6"/>
      <c r="J38" s="6"/>
      <c r="K38" s="94"/>
      <c r="L38" s="94"/>
      <c r="M38" s="94"/>
      <c r="N38" s="94"/>
      <c r="O38" s="315" t="s">
        <v>23</v>
      </c>
      <c r="P38" s="316" t="s">
        <v>246</v>
      </c>
      <c r="Q38" s="48"/>
      <c r="R38" s="86"/>
      <c r="S38" s="94"/>
      <c r="T38" s="95"/>
      <c r="U38" s="85"/>
      <c r="V38" s="86"/>
      <c r="W38" s="128"/>
      <c r="X38" s="133"/>
      <c r="AH38"/>
    </row>
    <row r="39" spans="1:35" s="8" customFormat="1" ht="41.25" customHeight="1" thickBot="1" x14ac:dyDescent="0.3">
      <c r="A39" s="312"/>
      <c r="B39" s="319"/>
      <c r="C39" s="100" t="s">
        <v>254</v>
      </c>
      <c r="D39" s="7"/>
      <c r="E39" s="85"/>
      <c r="F39" s="7"/>
      <c r="G39" s="100" t="s">
        <v>254</v>
      </c>
      <c r="H39" s="7"/>
      <c r="I39" s="4"/>
      <c r="J39" s="7"/>
      <c r="K39" s="4"/>
      <c r="L39" s="7"/>
      <c r="M39" s="140"/>
      <c r="N39" s="166"/>
      <c r="O39" s="315"/>
      <c r="P39" s="316"/>
      <c r="Q39" s="100" t="s">
        <v>254</v>
      </c>
      <c r="R39" s="100"/>
      <c r="S39" s="6"/>
      <c r="T39" s="7"/>
      <c r="U39" s="100" t="s">
        <v>254</v>
      </c>
      <c r="V39" s="101"/>
      <c r="W39" s="100"/>
      <c r="X39" s="145"/>
      <c r="Y39" s="203"/>
      <c r="AH39"/>
    </row>
    <row r="40" spans="1:35" s="8" customFormat="1" ht="40.5" customHeight="1" thickTop="1" x14ac:dyDescent="0.25">
      <c r="A40" s="112" t="s">
        <v>25</v>
      </c>
      <c r="B40" s="91" t="s">
        <v>247</v>
      </c>
      <c r="C40" s="94"/>
      <c r="D40" s="95"/>
      <c r="E40" s="94" t="s">
        <v>31</v>
      </c>
      <c r="F40" s="95"/>
      <c r="G40" s="94"/>
      <c r="H40" s="95"/>
      <c r="I40" s="94"/>
      <c r="J40" s="95"/>
      <c r="K40" s="95"/>
      <c r="L40" s="141"/>
      <c r="M40" s="95"/>
      <c r="N40" s="167"/>
      <c r="O40" s="179" t="s">
        <v>25</v>
      </c>
      <c r="P40" s="195" t="s">
        <v>247</v>
      </c>
      <c r="Q40" s="116"/>
      <c r="R40" s="117"/>
      <c r="S40" s="142"/>
      <c r="T40" s="95"/>
      <c r="U40" s="141"/>
      <c r="V40" s="95"/>
      <c r="W40" s="96"/>
      <c r="X40" s="98"/>
      <c r="AH40"/>
    </row>
    <row r="41" spans="1:35" s="8" customFormat="1" ht="40.5" hidden="1" customHeight="1" x14ac:dyDescent="0.25">
      <c r="A41" s="118" t="s">
        <v>69</v>
      </c>
      <c r="B41" s="27"/>
      <c r="C41" s="4"/>
      <c r="D41" s="5"/>
      <c r="E41" s="4"/>
      <c r="F41" s="5"/>
      <c r="G41" s="4"/>
      <c r="H41" s="5"/>
      <c r="I41" s="5"/>
      <c r="J41" s="5"/>
      <c r="K41" s="5"/>
      <c r="L41" s="14"/>
      <c r="M41" s="5"/>
      <c r="N41" s="168"/>
      <c r="O41" s="180" t="s">
        <v>69</v>
      </c>
      <c r="P41" s="182" t="s">
        <v>24</v>
      </c>
      <c r="Q41" s="172"/>
      <c r="R41" s="73"/>
      <c r="S41" s="9"/>
      <c r="T41" s="5"/>
      <c r="U41" s="14"/>
      <c r="V41" s="5"/>
      <c r="W41" s="6"/>
      <c r="X41" s="119"/>
    </row>
    <row r="42" spans="1:35" ht="24.95" customHeight="1" thickBot="1" x14ac:dyDescent="0.3">
      <c r="A42" s="324" t="s">
        <v>1</v>
      </c>
      <c r="B42" s="325"/>
      <c r="C42" s="122" t="s">
        <v>9</v>
      </c>
      <c r="D42" s="122" t="s">
        <v>3</v>
      </c>
      <c r="E42" s="122" t="s">
        <v>10</v>
      </c>
      <c r="F42" s="122" t="s">
        <v>3</v>
      </c>
      <c r="G42" s="122" t="s">
        <v>11</v>
      </c>
      <c r="H42" s="122" t="s">
        <v>3</v>
      </c>
      <c r="I42" s="122" t="s">
        <v>12</v>
      </c>
      <c r="J42" s="122" t="s">
        <v>3</v>
      </c>
      <c r="K42" s="123" t="s">
        <v>7</v>
      </c>
      <c r="L42" s="120" t="s">
        <v>3</v>
      </c>
      <c r="M42" s="123" t="s">
        <v>8</v>
      </c>
      <c r="N42" s="162" t="s">
        <v>3</v>
      </c>
      <c r="O42" s="324" t="s">
        <v>1</v>
      </c>
      <c r="P42" s="326"/>
      <c r="Q42" s="124" t="s">
        <v>9</v>
      </c>
      <c r="R42" s="122" t="s">
        <v>3</v>
      </c>
      <c r="S42" s="122" t="s">
        <v>10</v>
      </c>
      <c r="T42" s="122" t="s">
        <v>3</v>
      </c>
      <c r="U42" s="122" t="s">
        <v>11</v>
      </c>
      <c r="V42" s="122" t="s">
        <v>3</v>
      </c>
      <c r="W42" s="122" t="s">
        <v>12</v>
      </c>
      <c r="X42" s="125" t="s">
        <v>3</v>
      </c>
    </row>
    <row r="43" spans="1:35" s="8" customFormat="1" ht="44.25" customHeight="1" thickTop="1" x14ac:dyDescent="0.25">
      <c r="A43" s="312" t="s">
        <v>13</v>
      </c>
      <c r="B43" s="323" t="s">
        <v>248</v>
      </c>
      <c r="C43" s="85" t="s">
        <v>254</v>
      </c>
      <c r="D43" s="6"/>
      <c r="E43" s="85" t="s">
        <v>254</v>
      </c>
      <c r="F43" s="46"/>
      <c r="G43" s="85" t="s">
        <v>254</v>
      </c>
      <c r="H43" s="46"/>
      <c r="I43" s="85" t="s">
        <v>254</v>
      </c>
      <c r="J43" s="96"/>
      <c r="K43" s="85" t="s">
        <v>254</v>
      </c>
      <c r="L43" s="47"/>
      <c r="M43" s="86"/>
      <c r="N43" s="65"/>
      <c r="O43" s="315" t="s">
        <v>13</v>
      </c>
      <c r="P43" s="316" t="s">
        <v>248</v>
      </c>
      <c r="Q43" s="85" t="s">
        <v>254</v>
      </c>
      <c r="R43" s="89"/>
      <c r="S43" s="85" t="s">
        <v>254</v>
      </c>
      <c r="T43" s="47"/>
      <c r="U43" s="85" t="s">
        <v>254</v>
      </c>
      <c r="V43" s="47"/>
      <c r="W43" s="85" t="s">
        <v>254</v>
      </c>
      <c r="X43" s="157"/>
    </row>
    <row r="44" spans="1:35" s="8" customFormat="1" ht="40.5" customHeight="1" thickBot="1" x14ac:dyDescent="0.3">
      <c r="A44" s="312"/>
      <c r="B44" s="319"/>
      <c r="C44" s="46"/>
      <c r="D44" s="101"/>
      <c r="E44" s="100"/>
      <c r="F44" s="100"/>
      <c r="G44" s="100"/>
      <c r="H44" s="100"/>
      <c r="I44" s="100"/>
      <c r="J44" s="6"/>
      <c r="K44" s="100"/>
      <c r="L44" s="101"/>
      <c r="M44" s="6"/>
      <c r="N44" s="45"/>
      <c r="O44" s="315"/>
      <c r="P44" s="316"/>
      <c r="Q44" s="100"/>
      <c r="R44" s="145"/>
      <c r="S44" s="6"/>
      <c r="T44" s="7"/>
      <c r="U44" s="6"/>
      <c r="V44" s="7"/>
      <c r="W44" s="100"/>
      <c r="X44" s="145"/>
      <c r="Y44" s="203"/>
    </row>
    <row r="45" spans="1:35" s="8" customFormat="1" ht="46.5" customHeight="1" thickTop="1" x14ac:dyDescent="0.25">
      <c r="A45" s="317" t="s">
        <v>18</v>
      </c>
      <c r="B45" s="323" t="s">
        <v>249</v>
      </c>
      <c r="C45" s="94"/>
      <c r="D45" s="97"/>
      <c r="E45" s="6"/>
      <c r="F45" s="7"/>
      <c r="G45" s="85"/>
      <c r="H45" s="7"/>
      <c r="I45" s="108" t="s">
        <v>167</v>
      </c>
      <c r="J45" s="93" t="s">
        <v>17</v>
      </c>
      <c r="K45" s="108" t="s">
        <v>222</v>
      </c>
      <c r="L45" s="93" t="s">
        <v>17</v>
      </c>
      <c r="M45" s="94"/>
      <c r="N45" s="146"/>
      <c r="O45" s="314" t="s">
        <v>18</v>
      </c>
      <c r="P45" s="321" t="s">
        <v>249</v>
      </c>
      <c r="Q45" s="177"/>
      <c r="R45" s="95"/>
      <c r="S45" s="96"/>
      <c r="T45" s="97"/>
      <c r="U45" s="115"/>
      <c r="V45" s="115"/>
      <c r="W45" s="115"/>
      <c r="X45" s="144"/>
    </row>
    <row r="46" spans="1:35" s="8" customFormat="1" ht="46.5" customHeight="1" thickBot="1" x14ac:dyDescent="0.3">
      <c r="A46" s="318"/>
      <c r="B46" s="319"/>
      <c r="C46" s="6"/>
      <c r="D46" s="100"/>
      <c r="E46" s="100"/>
      <c r="F46" s="6"/>
      <c r="G46" s="99" t="s">
        <v>119</v>
      </c>
      <c r="H46" s="102" t="s">
        <v>16</v>
      </c>
      <c r="I46" s="81" t="s">
        <v>100</v>
      </c>
      <c r="J46" s="102" t="s">
        <v>15</v>
      </c>
      <c r="K46" s="6"/>
      <c r="L46" s="101"/>
      <c r="M46" s="100"/>
      <c r="N46" s="164"/>
      <c r="O46" s="320"/>
      <c r="P46" s="322"/>
      <c r="Q46" s="100"/>
      <c r="R46" s="101"/>
      <c r="S46" s="100"/>
      <c r="T46" s="101"/>
      <c r="U46" s="100"/>
      <c r="V46" s="101"/>
      <c r="W46" s="100"/>
      <c r="X46" s="101"/>
      <c r="Y46" s="203"/>
    </row>
    <row r="47" spans="1:35" s="8" customFormat="1" ht="41.25" customHeight="1" thickTop="1" x14ac:dyDescent="0.25">
      <c r="A47" s="312" t="s">
        <v>20</v>
      </c>
      <c r="B47" s="323" t="s">
        <v>250</v>
      </c>
      <c r="C47" s="215" t="s">
        <v>117</v>
      </c>
      <c r="D47" s="215" t="s">
        <v>15</v>
      </c>
      <c r="E47" s="96"/>
      <c r="F47" s="95"/>
      <c r="G47" s="204" t="s">
        <v>146</v>
      </c>
      <c r="H47" s="271" t="s">
        <v>16</v>
      </c>
      <c r="I47" s="184" t="s">
        <v>259</v>
      </c>
      <c r="J47" s="184" t="s">
        <v>16</v>
      </c>
      <c r="K47" s="94"/>
      <c r="L47" s="97"/>
      <c r="M47" s="85"/>
      <c r="N47" s="65"/>
      <c r="O47" s="315" t="s">
        <v>20</v>
      </c>
      <c r="P47" s="316" t="s">
        <v>250</v>
      </c>
      <c r="Q47" s="6"/>
      <c r="R47" s="7"/>
      <c r="S47" s="85"/>
      <c r="T47" s="86"/>
      <c r="U47" s="85"/>
      <c r="V47" s="143"/>
      <c r="W47" s="128"/>
      <c r="X47" s="160"/>
    </row>
    <row r="48" spans="1:35" s="8" customFormat="1" ht="43.5" customHeight="1" thickBot="1" x14ac:dyDescent="0.3">
      <c r="A48" s="312"/>
      <c r="B48" s="319"/>
      <c r="C48" s="210" t="s">
        <v>147</v>
      </c>
      <c r="D48" s="127" t="s">
        <v>16</v>
      </c>
      <c r="E48" s="126" t="s">
        <v>204</v>
      </c>
      <c r="F48" s="127" t="s">
        <v>17</v>
      </c>
      <c r="G48" s="99" t="s">
        <v>120</v>
      </c>
      <c r="H48" s="102" t="s">
        <v>17</v>
      </c>
      <c r="I48" s="81" t="s">
        <v>108</v>
      </c>
      <c r="J48" s="102" t="s">
        <v>15</v>
      </c>
      <c r="K48" s="81" t="s">
        <v>205</v>
      </c>
      <c r="L48" s="102" t="s">
        <v>15</v>
      </c>
      <c r="M48" s="6"/>
      <c r="N48" s="101"/>
      <c r="O48" s="315"/>
      <c r="P48" s="316"/>
      <c r="Q48" s="104" t="s">
        <v>170</v>
      </c>
      <c r="R48" s="131" t="s">
        <v>101</v>
      </c>
      <c r="S48" s="100"/>
      <c r="T48" s="101"/>
      <c r="U48" s="50"/>
      <c r="V48" s="45"/>
      <c r="W48" s="186" t="s">
        <v>267</v>
      </c>
      <c r="X48" s="235" t="s">
        <v>101</v>
      </c>
    </row>
    <row r="49" spans="1:25" s="8" customFormat="1" ht="41.25" customHeight="1" thickTop="1" x14ac:dyDescent="0.25">
      <c r="A49" s="317" t="s">
        <v>22</v>
      </c>
      <c r="B49" s="323" t="s">
        <v>251</v>
      </c>
      <c r="C49" s="107" t="s">
        <v>197</v>
      </c>
      <c r="D49" s="184" t="s">
        <v>16</v>
      </c>
      <c r="E49" s="215" t="s">
        <v>223</v>
      </c>
      <c r="F49" s="215" t="s">
        <v>16</v>
      </c>
      <c r="G49" s="215" t="s">
        <v>133</v>
      </c>
      <c r="H49" s="82" t="s">
        <v>16</v>
      </c>
      <c r="I49" s="215" t="s">
        <v>112</v>
      </c>
      <c r="J49" s="225" t="s">
        <v>17</v>
      </c>
      <c r="K49" s="94"/>
      <c r="L49" s="45"/>
      <c r="M49" s="94"/>
      <c r="N49" s="95"/>
      <c r="O49" s="314" t="s">
        <v>22</v>
      </c>
      <c r="P49" s="321" t="s">
        <v>251</v>
      </c>
      <c r="Q49" s="94"/>
      <c r="R49" s="117"/>
      <c r="S49" s="94"/>
      <c r="T49" s="95"/>
      <c r="U49" s="94"/>
      <c r="V49" s="146"/>
      <c r="W49" s="94"/>
      <c r="X49" s="133"/>
    </row>
    <row r="50" spans="1:25" s="8" customFormat="1" ht="45" customHeight="1" thickBot="1" x14ac:dyDescent="0.3">
      <c r="A50" s="318"/>
      <c r="B50" s="319"/>
      <c r="C50" s="194" t="s">
        <v>198</v>
      </c>
      <c r="D50" s="194" t="s">
        <v>17</v>
      </c>
      <c r="E50" s="210" t="s">
        <v>125</v>
      </c>
      <c r="F50" s="209" t="s">
        <v>17</v>
      </c>
      <c r="G50" s="108" t="s">
        <v>139</v>
      </c>
      <c r="H50" s="209" t="s">
        <v>15</v>
      </c>
      <c r="I50" s="108" t="s">
        <v>263</v>
      </c>
      <c r="J50" s="209" t="s">
        <v>15</v>
      </c>
      <c r="K50" s="126" t="s">
        <v>166</v>
      </c>
      <c r="L50" s="209" t="s">
        <v>15</v>
      </c>
      <c r="M50" s="85"/>
      <c r="N50" s="101"/>
      <c r="O50" s="320"/>
      <c r="P50" s="322"/>
      <c r="Q50" s="6"/>
      <c r="R50" s="101"/>
      <c r="S50" s="104" t="s">
        <v>269</v>
      </c>
      <c r="T50" s="214" t="s">
        <v>185</v>
      </c>
      <c r="U50" s="6"/>
      <c r="V50" s="145"/>
      <c r="W50" s="104" t="s">
        <v>207</v>
      </c>
      <c r="X50" s="214" t="s">
        <v>185</v>
      </c>
      <c r="Y50" s="203"/>
    </row>
    <row r="51" spans="1:25" s="8" customFormat="1" ht="40.5" customHeight="1" thickTop="1" x14ac:dyDescent="0.25">
      <c r="A51" s="317" t="s">
        <v>23</v>
      </c>
      <c r="B51" s="323" t="s">
        <v>252</v>
      </c>
      <c r="C51" s="39" t="s">
        <v>258</v>
      </c>
      <c r="D51" s="39" t="s">
        <v>16</v>
      </c>
      <c r="E51" s="96"/>
      <c r="F51" s="96"/>
      <c r="G51" s="184" t="s">
        <v>260</v>
      </c>
      <c r="H51" s="184" t="s">
        <v>16</v>
      </c>
      <c r="I51" s="184" t="s">
        <v>261</v>
      </c>
      <c r="J51" s="184" t="s">
        <v>16</v>
      </c>
      <c r="K51" s="278"/>
      <c r="L51" s="95"/>
      <c r="M51" s="94"/>
      <c r="N51" s="169"/>
      <c r="O51" s="314" t="s">
        <v>23</v>
      </c>
      <c r="P51" s="316" t="s">
        <v>252</v>
      </c>
      <c r="Q51" s="94"/>
      <c r="R51" s="7"/>
      <c r="S51" s="94"/>
      <c r="T51" s="85"/>
      <c r="U51" s="94"/>
      <c r="V51" s="146"/>
      <c r="W51" s="109"/>
      <c r="X51" s="133"/>
    </row>
    <row r="52" spans="1:25" s="8" customFormat="1" ht="45" customHeight="1" thickBot="1" x14ac:dyDescent="0.3">
      <c r="A52" s="318"/>
      <c r="B52" s="319"/>
      <c r="C52" s="39" t="s">
        <v>256</v>
      </c>
      <c r="D52" s="194" t="s">
        <v>17</v>
      </c>
      <c r="E52" s="6"/>
      <c r="F52" s="7"/>
      <c r="G52" s="85"/>
      <c r="H52" s="101"/>
      <c r="I52" s="204" t="s">
        <v>115</v>
      </c>
      <c r="J52" s="271" t="s">
        <v>15</v>
      </c>
      <c r="K52" s="60" t="s">
        <v>134</v>
      </c>
      <c r="L52" s="127" t="s">
        <v>15</v>
      </c>
      <c r="M52" s="85"/>
      <c r="N52" s="101"/>
      <c r="O52" s="320"/>
      <c r="P52" s="316"/>
      <c r="Q52" s="104" t="s">
        <v>175</v>
      </c>
      <c r="R52" s="131" t="s">
        <v>101</v>
      </c>
      <c r="S52" s="104" t="s">
        <v>265</v>
      </c>
      <c r="T52" s="131" t="s">
        <v>101</v>
      </c>
      <c r="U52" s="171"/>
      <c r="V52" s="101"/>
      <c r="W52" s="100"/>
      <c r="X52" s="101"/>
    </row>
    <row r="53" spans="1:25" s="8" customFormat="1" ht="42.75" customHeight="1" thickTop="1" thickBot="1" x14ac:dyDescent="0.3">
      <c r="A53" s="150" t="s">
        <v>25</v>
      </c>
      <c r="B53" s="91" t="s">
        <v>253</v>
      </c>
      <c r="C53" s="94"/>
      <c r="D53" s="95"/>
      <c r="E53" s="151"/>
      <c r="F53" s="154"/>
      <c r="G53" s="217"/>
      <c r="H53" s="152"/>
      <c r="I53" s="151"/>
      <c r="J53" s="152"/>
      <c r="K53" s="151"/>
      <c r="L53" s="152"/>
      <c r="M53" s="151"/>
      <c r="N53" s="154"/>
      <c r="O53" s="183" t="s">
        <v>25</v>
      </c>
      <c r="P53" s="195" t="s">
        <v>253</v>
      </c>
      <c r="Q53" s="153"/>
      <c r="R53" s="152"/>
      <c r="S53" s="151"/>
      <c r="T53" s="152"/>
      <c r="U53" s="153"/>
      <c r="V53" s="154"/>
      <c r="W53" s="155"/>
      <c r="X53" s="156"/>
    </row>
    <row r="54" spans="1:25" s="8" customFormat="1" ht="42.75" hidden="1" customHeight="1" thickTop="1" thickBot="1" x14ac:dyDescent="0.3">
      <c r="A54" s="147" t="s">
        <v>69</v>
      </c>
      <c r="B54" s="222"/>
      <c r="C54" s="46"/>
      <c r="D54" s="47"/>
      <c r="E54" s="85"/>
      <c r="F54" s="86"/>
      <c r="G54" s="148"/>
      <c r="H54" s="86"/>
      <c r="I54" s="85"/>
      <c r="J54" s="86"/>
      <c r="K54" s="85"/>
      <c r="L54" s="86"/>
      <c r="M54" s="46"/>
      <c r="N54" s="86"/>
      <c r="O54" s="149" t="s">
        <v>69</v>
      </c>
      <c r="P54" s="74" t="s">
        <v>95</v>
      </c>
      <c r="Q54" s="128"/>
      <c r="R54" s="111"/>
      <c r="S54" s="46"/>
      <c r="T54" s="86"/>
      <c r="U54" s="48"/>
      <c r="V54" s="65"/>
      <c r="W54" s="128"/>
      <c r="X54" s="129"/>
    </row>
    <row r="55" spans="1:25" ht="29.25" customHeight="1" thickTop="1" x14ac:dyDescent="0.25">
      <c r="B55" s="223"/>
      <c r="C55" s="223"/>
      <c r="D55" s="223"/>
      <c r="G55" s="42"/>
      <c r="I55" s="15" t="s">
        <v>43</v>
      </c>
      <c r="J55" s="15"/>
      <c r="K55" s="16" t="s">
        <v>1</v>
      </c>
      <c r="L55" s="16" t="s">
        <v>44</v>
      </c>
      <c r="M55" s="16" t="s">
        <v>1</v>
      </c>
      <c r="N55" s="16" t="s">
        <v>44</v>
      </c>
      <c r="O55" s="330" t="s">
        <v>45</v>
      </c>
      <c r="P55" s="330"/>
      <c r="Q55" s="16" t="s">
        <v>46</v>
      </c>
      <c r="R55" s="16" t="s">
        <v>1</v>
      </c>
      <c r="S55" s="16" t="s">
        <v>44</v>
      </c>
      <c r="T55" s="16" t="s">
        <v>45</v>
      </c>
    </row>
    <row r="56" spans="1:25" ht="29.25" customHeight="1" x14ac:dyDescent="0.25">
      <c r="E56" t="s">
        <v>31</v>
      </c>
      <c r="I56" s="17" t="s">
        <v>47</v>
      </c>
      <c r="J56" s="18"/>
      <c r="K56" s="19">
        <f>2*(COUNTIF($C$4:$J$15,"TRANG")+COUNTIF($Q$4:$X$15,"TRANG")-COUNTIF(G15:J15,"TRANG"))</f>
        <v>10</v>
      </c>
      <c r="L56" s="19">
        <f>2*(COUNTIF($M$4:$N$15,"TRANG")+COUNTIF(K4:L15,"TRANG"))</f>
        <v>4</v>
      </c>
      <c r="M56" s="19">
        <f>2*(COUNTIF($C$4:$J$15,"TRANG")+COUNTIF($Q$4:$X$15,"TRANG")-COUNTIF(I15:L15,"TRANG"))</f>
        <v>10</v>
      </c>
      <c r="N56" s="19">
        <f>2*(COUNTIF($M$4:$N$15,"TRANG")+COUNTIF(K4:L15,"TRANG"))</f>
        <v>4</v>
      </c>
      <c r="O56" s="331">
        <f t="shared" ref="O56:O60" si="0">SUM(M56:N56)</f>
        <v>14</v>
      </c>
      <c r="P56" s="331"/>
      <c r="Q56" s="41" t="s">
        <v>47</v>
      </c>
      <c r="R56" s="19">
        <f>M56+M62+M69+M76</f>
        <v>36</v>
      </c>
      <c r="S56" s="19">
        <f>N56+N62+N69+N76</f>
        <v>16</v>
      </c>
      <c r="T56" s="19">
        <f t="shared" ref="T56:T60" si="1">SUM(R56:S56)</f>
        <v>52</v>
      </c>
    </row>
    <row r="57" spans="1:25" ht="29.25" customHeight="1" x14ac:dyDescent="0.25">
      <c r="E57" t="s">
        <v>31</v>
      </c>
      <c r="I57" s="20" t="s">
        <v>48</v>
      </c>
      <c r="J57" s="21"/>
      <c r="K57" s="22">
        <f>2*(COUNTIF($C$4:$J$15,"UYÊN")+COUNTIF($Q$4:$X$15,"UYÊN")-COUNTIF(G15:J15,"UYÊN"))</f>
        <v>18</v>
      </c>
      <c r="L57" s="22">
        <f>2*(COUNTIF($M$4:$N$15,"UYÊN")+COUNTIF(K4:L15,"UYÊN"))</f>
        <v>0</v>
      </c>
      <c r="M57" s="22">
        <f>2*(COUNTIF($C$4:$J$15,"UYÊN")+COUNTIF($Q$4:$X$15,"UYÊN")-COUNTIF(I15:L15,"UYÊN"))</f>
        <v>18</v>
      </c>
      <c r="N57" s="22">
        <f>2*(COUNTIF($M$4:$N$15,"UYÊN")+COUNTIF(K4:L15,"UYÊN"))</f>
        <v>0</v>
      </c>
      <c r="O57" s="332">
        <f t="shared" si="0"/>
        <v>18</v>
      </c>
      <c r="P57" s="332"/>
      <c r="Q57" s="33" t="s">
        <v>48</v>
      </c>
      <c r="R57" s="22">
        <f>M57+M63+M70+M77</f>
        <v>56</v>
      </c>
      <c r="S57" s="22">
        <f>N57+N63+N70+N77</f>
        <v>0</v>
      </c>
      <c r="T57" s="22">
        <f t="shared" si="1"/>
        <v>56</v>
      </c>
    </row>
    <row r="58" spans="1:25" ht="29.25" customHeight="1" x14ac:dyDescent="0.25">
      <c r="G58" t="s">
        <v>31</v>
      </c>
      <c r="I58" s="23" t="s">
        <v>50</v>
      </c>
      <c r="J58" s="24"/>
      <c r="K58" s="10">
        <f>2*(COUNTIF($C$4:$J$15,"NGUYÊN")+COUNTIF($Q$4:$X$15,"NGUYÊN")-COUNTIF(G15:J15,"NGUYÊN"))</f>
        <v>16</v>
      </c>
      <c r="L58" s="10">
        <f>2*(COUNTIF($M$4:$N$15,"NGUYÊN")+COUNTIF(K3:L13,"NGUYÊN"))</f>
        <v>2</v>
      </c>
      <c r="M58" s="10">
        <f>2*(COUNTIF($C$4:$J$15,"NGUYÊN")+COUNTIF($Q$4:$X$15,"NGUYÊN")-COUNTIF(I15:L15,"NGUYÊN"))</f>
        <v>16</v>
      </c>
      <c r="N58" s="10">
        <f>2*(COUNTIF($M$4:$N$15,"NGUYÊN")+COUNTIF(K3:L13,"NGUYÊN"))</f>
        <v>2</v>
      </c>
      <c r="O58" s="333">
        <f t="shared" si="0"/>
        <v>18</v>
      </c>
      <c r="P58" s="333"/>
      <c r="Q58" s="35" t="s">
        <v>50</v>
      </c>
      <c r="R58" s="10">
        <f t="shared" ref="R58:S60" si="2">M58+M65+M72+M79</f>
        <v>44</v>
      </c>
      <c r="S58" s="10">
        <f t="shared" si="2"/>
        <v>8</v>
      </c>
      <c r="T58" s="10">
        <f t="shared" si="1"/>
        <v>52</v>
      </c>
    </row>
    <row r="59" spans="1:25" ht="29.25" customHeight="1" x14ac:dyDescent="0.25">
      <c r="I59" s="30" t="s">
        <v>187</v>
      </c>
      <c r="J59" s="31"/>
      <c r="K59" s="32">
        <f>2*(COUNTIF($C$4:$J$15,"HOÀNG")+COUNTIF($Q$4:$X$15,"HOÀNG")-COUNTIF(G16:J16,"HOÀNG"))</f>
        <v>4</v>
      </c>
      <c r="L59" s="32">
        <f>2*(COUNTIF($M$4:$N$15,"HOÀNG")+COUNTIF(K4:L15,"HOÀNG"))</f>
        <v>0</v>
      </c>
      <c r="M59" s="32">
        <f>2*(COUNTIF($C$4:$J$15,"HOÀNG")+COUNTIF($Q$4:$X$15,"HOÀNG")-COUNTIF(I16:L16,"HOÀNG"))</f>
        <v>4</v>
      </c>
      <c r="N59" s="32">
        <f>2*(COUNTIF($M$4:$N$15,"HOÀNG")+COUNTIF(K4:L15,"HOÀNG"))</f>
        <v>0</v>
      </c>
      <c r="O59" s="334">
        <f>SUM(M59:N59)</f>
        <v>4</v>
      </c>
      <c r="P59" s="334"/>
      <c r="Q59" s="30" t="s">
        <v>187</v>
      </c>
      <c r="R59" s="32">
        <f t="shared" si="2"/>
        <v>8</v>
      </c>
      <c r="S59" s="32">
        <f t="shared" si="2"/>
        <v>0</v>
      </c>
      <c r="T59" s="32">
        <f t="shared" si="1"/>
        <v>8</v>
      </c>
    </row>
    <row r="60" spans="1:25" ht="29.25" customHeight="1" x14ac:dyDescent="0.25">
      <c r="I60" s="77" t="s">
        <v>98</v>
      </c>
      <c r="J60" s="78"/>
      <c r="K60" s="79">
        <f>2*(COUNTIF($C$4:$J$15,"HIẾU")+COUNTIF($Q$4:$X$15,"HIẾU")-COUNTIF(G17:J17,"HIẾU"))</f>
        <v>2</v>
      </c>
      <c r="L60" s="79">
        <f>2*(COUNTIF($M$4:$N$15,"HIẾU")+COUNTIF(K5:L16,"HIẾU"))</f>
        <v>0</v>
      </c>
      <c r="M60" s="79">
        <f>2*(COUNTIF($C$4:$J$15,"HIẾU")+COUNTIF($Q$4:$X$15,"HIẾU")-COUNTIF(I18:L18,"HIẾU"))</f>
        <v>2</v>
      </c>
      <c r="N60" s="79">
        <f>2*(COUNTIF($M$4:$N$15,"HIẾU")+COUNTIF(K5:L16,"HIẾU"))</f>
        <v>0</v>
      </c>
      <c r="O60" s="335">
        <f t="shared" si="0"/>
        <v>2</v>
      </c>
      <c r="P60" s="336"/>
      <c r="Q60" s="79" t="s">
        <v>98</v>
      </c>
      <c r="R60" s="11">
        <f>M60+M67+M74+M81</f>
        <v>14</v>
      </c>
      <c r="S60" s="11">
        <f t="shared" si="2"/>
        <v>0</v>
      </c>
      <c r="T60" s="11">
        <f t="shared" si="1"/>
        <v>14</v>
      </c>
    </row>
    <row r="61" spans="1:25" ht="29.25" customHeight="1" x14ac:dyDescent="0.25">
      <c r="I61" s="15" t="s">
        <v>51</v>
      </c>
      <c r="J61" s="25"/>
      <c r="K61" s="16" t="s">
        <v>1</v>
      </c>
      <c r="L61" s="16" t="s">
        <v>44</v>
      </c>
      <c r="M61" s="16" t="s">
        <v>1</v>
      </c>
      <c r="N61" s="16" t="s">
        <v>44</v>
      </c>
      <c r="O61" s="330" t="s">
        <v>45</v>
      </c>
      <c r="P61" s="330"/>
      <c r="T61" s="44"/>
      <c r="U61" t="s">
        <v>52</v>
      </c>
    </row>
    <row r="62" spans="1:25" ht="29.25" customHeight="1" x14ac:dyDescent="0.25">
      <c r="I62" s="17" t="s">
        <v>47</v>
      </c>
      <c r="J62" s="18"/>
      <c r="K62" s="19">
        <f>2*(COUNTIF($C$17:$J$28,"TRANG")+COUNTIF($Q$17:$X$28,"TRANG")-COUNTIF(G28:J28,"TRANG"))</f>
        <v>14</v>
      </c>
      <c r="L62" s="19">
        <f>2*(COUNTIF($M$17:$N$28,"TRANG")+COUNTIF(K17:L28,"TRANG"))</f>
        <v>6</v>
      </c>
      <c r="M62" s="19">
        <f>2*(COUNTIF($C$17:$J$28,"TRANG")+COUNTIF($Q$17:$X$28,"TRANG")-COUNTIF(I28:L28,"TRANG"))</f>
        <v>14</v>
      </c>
      <c r="N62" s="19">
        <f>2*(COUNTIF($M$17:$N$28,"TRANG")+COUNTIF(K17:L28,"TRANG"))</f>
        <v>6</v>
      </c>
      <c r="O62" s="331">
        <f t="shared" ref="O62:O67" si="3">SUM(M62:N62)</f>
        <v>20</v>
      </c>
      <c r="P62" s="331"/>
      <c r="T62" s="44"/>
    </row>
    <row r="63" spans="1:25" ht="29.25" customHeight="1" x14ac:dyDescent="0.25">
      <c r="I63" s="20" t="s">
        <v>48</v>
      </c>
      <c r="J63" s="21"/>
      <c r="K63" s="33">
        <f>2*(COUNTIF($C$17:$J$28,"UYÊN")+COUNTIF($Q$17:$X$28,"UYÊN")-COUNTIF(G29:J29,"UYÊN"))</f>
        <v>18</v>
      </c>
      <c r="L63" s="22">
        <f>2*(COUNTIF($M$17:$N$28,"UYÊN")+COUNTIF(K17:L28,"UYÊN"))</f>
        <v>0</v>
      </c>
      <c r="M63" s="33">
        <f>2*(COUNTIF($C$17:$J$28,"UYÊN")+COUNTIF($Q$17:$X$28,"UYÊN")-COUNTIF(I29:L29,"UYÊN"))</f>
        <v>18</v>
      </c>
      <c r="N63" s="22">
        <f>2*(COUNTIF($M$17:$N$28,"UYÊN")+COUNTIF(K17:L28,"UYÊN"))</f>
        <v>0</v>
      </c>
      <c r="O63" s="332">
        <f t="shared" si="3"/>
        <v>18</v>
      </c>
      <c r="P63" s="332"/>
      <c r="T63" s="44"/>
    </row>
    <row r="64" spans="1:25" ht="29.25" hidden="1" customHeight="1" x14ac:dyDescent="0.4">
      <c r="H64" s="26"/>
      <c r="I64" s="28"/>
      <c r="J64" s="29"/>
      <c r="K64" s="34"/>
      <c r="L64" s="13"/>
      <c r="M64" s="34"/>
      <c r="N64" s="13"/>
      <c r="O64" s="338"/>
      <c r="P64" s="338"/>
      <c r="T64" s="44"/>
    </row>
    <row r="65" spans="7:20" ht="29.25" customHeight="1" x14ac:dyDescent="0.4">
      <c r="H65" s="26"/>
      <c r="I65" s="23" t="s">
        <v>50</v>
      </c>
      <c r="J65" s="24"/>
      <c r="K65" s="35">
        <f>2*(COUNTIF($C$17:$J$28,"NGUYÊN")+COUNTIF($Q$17:$X$28,"NGUYÊN")-COUNTIF(G31:J32,"NGUYÊN"))</f>
        <v>18</v>
      </c>
      <c r="L65" s="10">
        <f>2*(COUNTIF($M$17:$N$28,"NGUYÊN")+COUNTIF(K16:L26,"NGUYÊN"))</f>
        <v>4</v>
      </c>
      <c r="M65" s="10">
        <f>2*(COUNTIF($C$4:$J$15,"NGUYÊN")+COUNTIF($Q$4:$X$15,"NGUYÊN")-COUNTIF(H21:J21,"NGUYÊN"))</f>
        <v>14</v>
      </c>
      <c r="N65" s="10">
        <f>2*(COUNTIF($M$17:$N$28,"NGUYÊN")+COUNTIF(K16:L26,"NGUYÊN"))</f>
        <v>4</v>
      </c>
      <c r="O65" s="333">
        <f t="shared" si="3"/>
        <v>18</v>
      </c>
      <c r="P65" s="333"/>
      <c r="T65" s="44"/>
    </row>
    <row r="66" spans="7:20" ht="29.25" customHeight="1" x14ac:dyDescent="0.4">
      <c r="H66" s="26"/>
      <c r="I66" s="30" t="s">
        <v>187</v>
      </c>
      <c r="J66" s="31"/>
      <c r="K66" s="40">
        <f>2*(COUNTIF($C$17:$J$28,"HOÀNG")+COUNTIF($Q$17:$X$28,"HOÀNG")-COUNTIF(G32:J33,"HOÀNG"))</f>
        <v>0</v>
      </c>
      <c r="L66" s="32">
        <f>2*(COUNTIF($M$17:$N$28,"HOÀNG")+COUNTIF(K17:L28,"HOÀNG"))</f>
        <v>0</v>
      </c>
      <c r="M66" s="40">
        <f>2*(COUNTIF($C$17:$J$28,"HOÀNG")+COUNTIF($Q$17:$X$28,"HOÀNG")-COUNTIF(I32:L33,"HOÀNG"))</f>
        <v>0</v>
      </c>
      <c r="N66" s="32">
        <f>2*(COUNTIF($M$17:$N$28,"HOÀNG")+COUNTIF(K17:L28,"HOÀNG"))</f>
        <v>0</v>
      </c>
      <c r="O66" s="334">
        <f t="shared" si="3"/>
        <v>0</v>
      </c>
      <c r="P66" s="334"/>
      <c r="T66" s="44"/>
    </row>
    <row r="67" spans="7:20" ht="29.25" customHeight="1" x14ac:dyDescent="0.4">
      <c r="H67" s="26"/>
      <c r="I67" s="77" t="s">
        <v>98</v>
      </c>
      <c r="J67" s="78"/>
      <c r="K67" s="79">
        <f>2*(COUNTIF($C$17:$J$28,"HIẾU")+COUNTIF($Q$17:$X$28,"HIẾU")-COUNTIF(G33:J34,"HIẾU"))</f>
        <v>4</v>
      </c>
      <c r="L67" s="11">
        <f>2*(COUNTIF($M$17:$N$28,"HIẾU")+COUNTIF(K18:L29,"HIẾU"))</f>
        <v>0</v>
      </c>
      <c r="M67" s="79">
        <f>2*(COUNTIF($C$17:$J$28,"HIẾU")+COUNTIF($Q$17:$X$28,"HIẾU")-COUNTIF(I33:L34,"HIẾU"))</f>
        <v>4</v>
      </c>
      <c r="N67" s="11">
        <f>2*(COUNTIF($M$17:$N$28,"HIẾU")+COUNTIF(K18:L29,"HIẾU"))</f>
        <v>0</v>
      </c>
      <c r="O67" s="339">
        <f t="shared" si="3"/>
        <v>4</v>
      </c>
      <c r="P67" s="339"/>
      <c r="T67" s="44"/>
    </row>
    <row r="68" spans="7:20" ht="29.25" customHeight="1" x14ac:dyDescent="0.25">
      <c r="I68" s="15" t="s">
        <v>53</v>
      </c>
      <c r="J68" s="25"/>
      <c r="K68" s="16" t="s">
        <v>1</v>
      </c>
      <c r="L68" s="16" t="s">
        <v>44</v>
      </c>
      <c r="M68" s="16" t="s">
        <v>1</v>
      </c>
      <c r="N68" s="16" t="s">
        <v>44</v>
      </c>
      <c r="O68" s="330" t="s">
        <v>45</v>
      </c>
      <c r="P68" s="330"/>
      <c r="T68" s="44"/>
    </row>
    <row r="69" spans="7:20" ht="29.25" customHeight="1" x14ac:dyDescent="0.25">
      <c r="G69" s="337"/>
      <c r="I69" s="17" t="s">
        <v>47</v>
      </c>
      <c r="J69" s="18"/>
      <c r="K69" s="19">
        <f>2*(COUNTIF($C$30:$J$41,"TRANG")+COUNTIF($Q$30:$X$41,"TRANG")-COUNTIF($G$41:$J$41,"TRANG"))</f>
        <v>0</v>
      </c>
      <c r="L69" s="19">
        <f>2*(COUNTIF($M$30:$N$41,"TRANG")+COUNTIF(K31:L41,"TRANG"))</f>
        <v>0</v>
      </c>
      <c r="M69" s="19">
        <f>2*(COUNTIF($C$30:$J$41,"TRANG")+COUNTIF($Q$30:$X$41,"TRANG")-COUNTIF($G$41:$J$41,"TRANG"))</f>
        <v>0</v>
      </c>
      <c r="N69" s="19">
        <f>2*(COUNTIF($M$30:$N$41,"TRANG")+COUNTIF(K31:L41,"TRANG"))</f>
        <v>0</v>
      </c>
      <c r="O69" s="331">
        <f t="shared" ref="O69:O74" si="4">SUM(M69:N69)</f>
        <v>0</v>
      </c>
      <c r="P69" s="331"/>
      <c r="T69" s="44"/>
    </row>
    <row r="70" spans="7:20" ht="29.25" customHeight="1" x14ac:dyDescent="0.25">
      <c r="G70" s="337"/>
      <c r="I70" s="20" t="s">
        <v>48</v>
      </c>
      <c r="J70" s="21"/>
      <c r="K70" s="22">
        <f>2*(COUNTIF($C$30:$J$41,"UYÊN")+COUNTIF($Q$30:$X$41,"UYÊN")-COUNTIF($G$41:$J$41,"UYÊN"))</f>
        <v>0</v>
      </c>
      <c r="L70" s="22">
        <f>2*(COUNTIF($M$30:$N$41,"UYÊN")+COUNTIF(K31:L41,"UYÊN"))</f>
        <v>0</v>
      </c>
      <c r="M70" s="22">
        <f>2*(COUNTIF($C$30:$J$41,"UYÊN")+COUNTIF($Q$30:$X$41,"UYÊN")-COUNTIF($G$41:$J$41,"UYÊN"))</f>
        <v>0</v>
      </c>
      <c r="N70" s="22">
        <f>2*(COUNTIF($M$30:$N$41,"UYÊN")+COUNTIF(K31:L41,"UYÊN"))</f>
        <v>0</v>
      </c>
      <c r="O70" s="332">
        <f t="shared" si="4"/>
        <v>0</v>
      </c>
      <c r="P70" s="332"/>
      <c r="T70" s="44"/>
    </row>
    <row r="71" spans="7:20" ht="29.25" hidden="1" customHeight="1" x14ac:dyDescent="0.25">
      <c r="G71" s="337"/>
      <c r="I71" s="28"/>
      <c r="J71" s="29"/>
      <c r="K71" s="13"/>
      <c r="L71" s="13"/>
      <c r="M71" s="13"/>
      <c r="N71" s="13"/>
      <c r="O71" s="338"/>
      <c r="P71" s="338"/>
      <c r="T71" s="44"/>
    </row>
    <row r="72" spans="7:20" ht="29.25" customHeight="1" x14ac:dyDescent="0.25">
      <c r="G72" s="337"/>
      <c r="I72" s="23" t="s">
        <v>50</v>
      </c>
      <c r="J72" s="24"/>
      <c r="K72" s="10">
        <f>2*(COUNTIF($C$30:$J$41,"NGUYÊN")+COUNTIF($Q$30:$X$41,"NGUYÊN")-COUNTIF($G$41:$J$41,"NGUYÊN"))</f>
        <v>0</v>
      </c>
      <c r="L72" s="10">
        <f>2*(COUNTIF($M$30:$N$41,"NGUYÊN")+COUNTIF(K29:L39,"NGUYÊN"))</f>
        <v>0</v>
      </c>
      <c r="M72" s="10">
        <f>2*(COUNTIF($C$30:$J$41,"NGUYÊN")+COUNTIF($Q$30:$X$41,"NGUYÊN")-COUNTIF($G$41:$J$41,"NGUYÊN"))</f>
        <v>0</v>
      </c>
      <c r="N72" s="10">
        <f>2*(COUNTIF($M$30:$N$41,"NGUYÊN")+COUNTIF(K29:L39,"NGUYÊN"))</f>
        <v>0</v>
      </c>
      <c r="O72" s="333">
        <f t="shared" si="4"/>
        <v>0</v>
      </c>
      <c r="P72" s="333"/>
      <c r="T72" s="44"/>
    </row>
    <row r="73" spans="7:20" ht="29.25" customHeight="1" x14ac:dyDescent="0.25">
      <c r="G73" s="337"/>
      <c r="I73" s="30" t="s">
        <v>187</v>
      </c>
      <c r="J73" s="31"/>
      <c r="K73" s="32">
        <f>2*(COUNTIF($C$30:$J$41,"HOÀNG")+COUNTIF($Q$30:$X$41,"HOÀNG")-COUNTIF($G$41:$J$41,"HOÀNG"))</f>
        <v>0</v>
      </c>
      <c r="L73" s="32">
        <f>2*(COUNTIF($M$30:$N$41,"HOÀNG")+COUNTIF(K31:L41,"HOÀNG"))</f>
        <v>0</v>
      </c>
      <c r="M73" s="32">
        <f>2*(COUNTIF($C$30:$J$41,"HOÀNG")+COUNTIF($Q$30:$X$41,"HOÀNG")-COUNTIF($G$41:$J$41,"HOÀNG"))</f>
        <v>0</v>
      </c>
      <c r="N73" s="32">
        <f>2*(COUNTIF($M$30:$N$41,"HOÀNG")+COUNTIF(K31:L41,"HOÀNG"))</f>
        <v>0</v>
      </c>
      <c r="O73" s="334">
        <f t="shared" si="4"/>
        <v>0</v>
      </c>
      <c r="P73" s="334"/>
      <c r="T73" s="44"/>
    </row>
    <row r="74" spans="7:20" ht="29.25" customHeight="1" x14ac:dyDescent="0.5">
      <c r="G74" s="76"/>
      <c r="I74" s="77" t="s">
        <v>98</v>
      </c>
      <c r="J74" s="78"/>
      <c r="K74" s="11">
        <f>2*(COUNTIF($C$30:$J$41,"HIẾU")+COUNTIF($Q$30:$X$41,"HIẾU")-COUNTIF($G$41:$J$41,"HIẾU"))</f>
        <v>0</v>
      </c>
      <c r="L74" s="11">
        <f>2*(COUNTIF($M$30:$N$41,"HIẾU")+COUNTIF(K32:L42,"HIẾU"))</f>
        <v>0</v>
      </c>
      <c r="M74" s="11">
        <f>2*(COUNTIF($C$30:$J$41,"HIẾU")+COUNTIF($Q$30:$X$41,"HIẾU")-COUNTIF($G$41:$J$41,"HIẾU"))</f>
        <v>0</v>
      </c>
      <c r="N74" s="11">
        <f>2*(COUNTIF($M$30:$N$41,"HIẾU")+COUNTIF(K32:L42,"HIẾU"))</f>
        <v>0</v>
      </c>
      <c r="O74" s="339">
        <f t="shared" si="4"/>
        <v>0</v>
      </c>
      <c r="P74" s="339"/>
      <c r="T74" s="44"/>
    </row>
    <row r="75" spans="7:20" ht="29.25" customHeight="1" x14ac:dyDescent="0.25">
      <c r="I75" s="15" t="s">
        <v>54</v>
      </c>
      <c r="J75" s="25"/>
      <c r="K75" s="16" t="s">
        <v>1</v>
      </c>
      <c r="L75" s="16" t="s">
        <v>44</v>
      </c>
      <c r="M75" s="16" t="s">
        <v>1</v>
      </c>
      <c r="N75" s="16" t="s">
        <v>44</v>
      </c>
      <c r="O75" s="330" t="s">
        <v>45</v>
      </c>
      <c r="P75" s="330"/>
      <c r="T75" s="44"/>
    </row>
    <row r="76" spans="7:20" ht="29.25" customHeight="1" x14ac:dyDescent="0.25">
      <c r="I76" s="17" t="s">
        <v>47</v>
      </c>
      <c r="J76" s="18"/>
      <c r="K76" s="19">
        <f>2*(COUNTIF($C$43:$J$54,"TRANG")+COUNTIF($Q$43:$X$54,"TRANG")-COUNTIF($G$54:$J$54,"TRANG"))</f>
        <v>12</v>
      </c>
      <c r="L76" s="19">
        <f>2*(COUNTIF($M$43:$N$54,"TRANG")+COUNTIF(K43:L54,"TRANG"))</f>
        <v>6</v>
      </c>
      <c r="M76" s="19">
        <f>2*(COUNTIF($C$43:$J$54,"TRANG")+COUNTIF($Q$43:$X$54,"TRANG")-COUNTIF($G$54:$J$54,"TRANG"))</f>
        <v>12</v>
      </c>
      <c r="N76" s="19">
        <f>2*(COUNTIF($M$43:$N$54,"TRANG")+COUNTIF(K43:L54,"TRANG"))</f>
        <v>6</v>
      </c>
      <c r="O76" s="331">
        <f t="shared" ref="O76:O81" si="5">SUM(M76:N76)</f>
        <v>18</v>
      </c>
      <c r="P76" s="331"/>
      <c r="T76" s="44"/>
    </row>
    <row r="77" spans="7:20" ht="29.25" customHeight="1" x14ac:dyDescent="0.25">
      <c r="I77" s="20" t="s">
        <v>48</v>
      </c>
      <c r="J77" s="21"/>
      <c r="K77" s="22">
        <f>2*(COUNTIF($C$43:$J$54,"UYÊN")+COUNTIF($Q$43:$X$54,"UYÊN")-COUNTIF($G$54:$J$54,"UYÊN"))</f>
        <v>20</v>
      </c>
      <c r="L77" s="22">
        <f>2*(COUNTIF($M$43:$N$54,"UYÊN")+COUNTIF(K43:L54,"UYÊN"))</f>
        <v>0</v>
      </c>
      <c r="M77" s="22">
        <f>2*(COUNTIF($C$43:$J$54,"UYÊN")+COUNTIF($Q$43:$X$54,"UYÊN")-COUNTIF($G$54:$J$54,"UYÊN"))</f>
        <v>20</v>
      </c>
      <c r="N77" s="22">
        <f>2*(COUNTIF($M$43:$N$54,"UYÊN")+COUNTIF(K43:L54,"UYÊN"))</f>
        <v>0</v>
      </c>
      <c r="O77" s="332">
        <f t="shared" si="5"/>
        <v>20</v>
      </c>
      <c r="P77" s="332"/>
      <c r="T77" s="44"/>
    </row>
    <row r="78" spans="7:20" ht="29.25" hidden="1" customHeight="1" x14ac:dyDescent="0.4">
      <c r="H78" s="26"/>
      <c r="I78" s="28"/>
      <c r="J78" s="29"/>
      <c r="K78" s="13"/>
      <c r="L78" s="13"/>
      <c r="M78" s="13"/>
      <c r="N78" s="13"/>
      <c r="O78" s="338"/>
      <c r="P78" s="338"/>
      <c r="T78" s="44"/>
    </row>
    <row r="79" spans="7:20" ht="29.25" customHeight="1" x14ac:dyDescent="0.4">
      <c r="H79" s="26"/>
      <c r="I79" s="23" t="s">
        <v>50</v>
      </c>
      <c r="J79" s="24"/>
      <c r="K79" s="10">
        <f>2*(COUNTIF($C$43:$J$54,"NGUYÊN")+COUNTIF($Q$43:$X$54,"NGUYÊN")-COUNTIF($G$54:$J$54,"NGUYÊN"))</f>
        <v>14</v>
      </c>
      <c r="L79" s="10">
        <f>2*(COUNTIF($M$43:$N$54,"NGUYÊN")+COUNTIF(K42:L52,"NGUYÊN"))</f>
        <v>2</v>
      </c>
      <c r="M79" s="10">
        <f>2*(COUNTIF($C$43:$J$54,"NGUYÊN")+COUNTIF($Q$43:$X$54,"NGUYÊN")-COUNTIF($G$54:$J$54,"NGUYÊN"))</f>
        <v>14</v>
      </c>
      <c r="N79" s="10">
        <f>2*(COUNTIF($M$43:$N$54,"NGUYÊN")+COUNTIF(K42:L52,"NGUYÊN"))</f>
        <v>2</v>
      </c>
      <c r="O79" s="333">
        <f t="shared" si="5"/>
        <v>16</v>
      </c>
      <c r="P79" s="333"/>
      <c r="T79" s="44"/>
    </row>
    <row r="80" spans="7:20" ht="26.25" x14ac:dyDescent="0.4">
      <c r="H80" s="26"/>
      <c r="I80" s="30" t="s">
        <v>187</v>
      </c>
      <c r="J80" s="31"/>
      <c r="K80" s="32">
        <f>2*(COUNTIF($C$43:$J$54,"HOÀNG")+COUNTIF($Q$43:$X$54,"HOÀNG")-COUNTIF($G$54:$J$54,"HOÀNG"))</f>
        <v>4</v>
      </c>
      <c r="L80" s="32">
        <f>2*(COUNTIF($M$43:$N$54,"DÂN")+COUNTIF(K43:L54,"DÂN"))</f>
        <v>0</v>
      </c>
      <c r="M80" s="32">
        <f>2*(COUNTIF($C$43:$J$54,"HOÀNG")+COUNTIF($Q$43:$X$54,"HOÀNG")-COUNTIF($G$54:$J$54,"HOÀNG"))</f>
        <v>4</v>
      </c>
      <c r="N80" s="32">
        <f>2*(COUNTIF($M$43:$N$54,"HOÀNG")+COUNTIF(K43:L54,"HOÀNG"))</f>
        <v>0</v>
      </c>
      <c r="O80" s="334">
        <f>SUM(M80:N80)</f>
        <v>4</v>
      </c>
      <c r="P80" s="334"/>
      <c r="T80" s="44"/>
    </row>
    <row r="81" spans="1:20" ht="26.25" x14ac:dyDescent="0.4">
      <c r="A81" s="42"/>
      <c r="H81" s="26"/>
      <c r="I81" s="77" t="s">
        <v>98</v>
      </c>
      <c r="J81" s="78"/>
      <c r="K81" s="11">
        <f>2*(COUNTIF($C$43:$J$54,"HIẾU")+COUNTIF($Q$43:$X$54,"HIẾU")-COUNTIF($G$54:$J$54,"HIẾU"))</f>
        <v>8</v>
      </c>
      <c r="L81" s="11">
        <f>2*(COUNTIF($M$43:$N$54,"HIẾU")+COUNTIF(K44:L55,"HIẾU"))</f>
        <v>0</v>
      </c>
      <c r="M81" s="11">
        <f>2*(COUNTIF($C$43:$J$54,"HIẾU")+COUNTIF($Q$43:$X$54,"HIẾU")-COUNTIF($G$54:$J$54,"HIẾU"))</f>
        <v>8</v>
      </c>
      <c r="N81" s="11">
        <f>2*(COUNTIF($M$43:$N$54,"HIẾU")+COUNTIF(K44:L55,"HIẾU"))</f>
        <v>0</v>
      </c>
      <c r="O81" s="339">
        <f t="shared" si="5"/>
        <v>8</v>
      </c>
      <c r="P81" s="339"/>
      <c r="T81" s="44"/>
    </row>
    <row r="82" spans="1:20" x14ac:dyDescent="0.25">
      <c r="T82" s="44"/>
    </row>
    <row r="83" spans="1:20" x14ac:dyDescent="0.25">
      <c r="T83" s="44"/>
    </row>
  </sheetData>
  <mergeCells count="119">
    <mergeCell ref="O80:P80"/>
    <mergeCell ref="O81:P81"/>
    <mergeCell ref="O74:P74"/>
    <mergeCell ref="O75:P75"/>
    <mergeCell ref="O76:P76"/>
    <mergeCell ref="O77:P77"/>
    <mergeCell ref="O78:P78"/>
    <mergeCell ref="O79:P79"/>
    <mergeCell ref="O67:P67"/>
    <mergeCell ref="O68:P68"/>
    <mergeCell ref="G69:G73"/>
    <mergeCell ref="O69:P69"/>
    <mergeCell ref="O70:P70"/>
    <mergeCell ref="O71:P71"/>
    <mergeCell ref="O72:P72"/>
    <mergeCell ref="O73:P73"/>
    <mergeCell ref="O61:P61"/>
    <mergeCell ref="O62:P62"/>
    <mergeCell ref="O63:P63"/>
    <mergeCell ref="O64:P64"/>
    <mergeCell ref="O65:P65"/>
    <mergeCell ref="O66:P66"/>
    <mergeCell ref="O55:P55"/>
    <mergeCell ref="O56:P56"/>
    <mergeCell ref="O57:P57"/>
    <mergeCell ref="O58:P58"/>
    <mergeCell ref="O59:P59"/>
    <mergeCell ref="O60:P60"/>
    <mergeCell ref="A49:A50"/>
    <mergeCell ref="B49:B50"/>
    <mergeCell ref="O49:O50"/>
    <mergeCell ref="P49:P50"/>
    <mergeCell ref="A51:A52"/>
    <mergeCell ref="B51:B52"/>
    <mergeCell ref="O51:O52"/>
    <mergeCell ref="P51:P52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BBD56-62EF-42E2-9D1B-4663E7A05BDD}">
  <dimension ref="A1:AI83"/>
  <sheetViews>
    <sheetView zoomScale="85" zoomScaleNormal="85" workbookViewId="0">
      <pane xSplit="2" ySplit="3" topLeftCell="K43" activePane="bottomRight" state="frozen"/>
      <selection pane="topRight" activeCell="C1" sqref="C1"/>
      <selection pane="bottomLeft" activeCell="A4" sqref="A4"/>
      <selection pane="bottomRight" activeCell="Q22" sqref="Q22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5.57031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12" customWidth="1"/>
    <col min="21" max="21" width="34.140625" customWidth="1"/>
    <col min="22" max="22" width="9.85546875" customWidth="1"/>
    <col min="23" max="23" width="36.28515625" customWidth="1"/>
    <col min="24" max="24" width="14.85546875" customWidth="1"/>
  </cols>
  <sheetData>
    <row r="1" spans="1:25" ht="138.75" customHeight="1" x14ac:dyDescent="0.25">
      <c r="A1" s="300" t="s">
        <v>310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1"/>
      <c r="S1" s="301"/>
      <c r="T1" s="301"/>
      <c r="U1" s="301"/>
      <c r="V1" s="301"/>
      <c r="W1" s="301"/>
      <c r="X1" s="302"/>
    </row>
    <row r="2" spans="1:25" s="1" customFormat="1" ht="64.5" customHeight="1" x14ac:dyDescent="0.25">
      <c r="A2" s="303" t="s">
        <v>136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4"/>
      <c r="O2" s="305" t="s">
        <v>0</v>
      </c>
      <c r="P2" s="306"/>
      <c r="Q2" s="306"/>
      <c r="R2" s="306"/>
      <c r="S2" s="306"/>
      <c r="T2" s="306"/>
      <c r="U2" s="306"/>
      <c r="V2" s="306"/>
      <c r="W2" s="306"/>
      <c r="X2" s="306"/>
      <c r="Y2"/>
    </row>
    <row r="3" spans="1:25" ht="20.25" thickBot="1" x14ac:dyDescent="0.3">
      <c r="A3" s="307" t="s">
        <v>1</v>
      </c>
      <c r="B3" s="308"/>
      <c r="C3" s="2" t="s">
        <v>2</v>
      </c>
      <c r="D3" s="3" t="s">
        <v>3</v>
      </c>
      <c r="E3" s="3" t="s">
        <v>4</v>
      </c>
      <c r="F3" s="3" t="s">
        <v>3</v>
      </c>
      <c r="G3" s="220" t="s">
        <v>5</v>
      </c>
      <c r="H3" s="122" t="s">
        <v>3</v>
      </c>
      <c r="I3" s="3" t="s">
        <v>6</v>
      </c>
      <c r="J3" s="122" t="s">
        <v>3</v>
      </c>
      <c r="K3" s="123" t="s">
        <v>7</v>
      </c>
      <c r="L3" s="120" t="s">
        <v>3</v>
      </c>
      <c r="M3" s="123" t="s">
        <v>8</v>
      </c>
      <c r="N3" s="219" t="s">
        <v>3</v>
      </c>
      <c r="O3" s="309" t="s">
        <v>1</v>
      </c>
      <c r="P3" s="310"/>
      <c r="Q3" s="2" t="s">
        <v>9</v>
      </c>
      <c r="R3" s="3" t="s">
        <v>3</v>
      </c>
      <c r="S3" s="3" t="s">
        <v>10</v>
      </c>
      <c r="T3" s="3" t="s">
        <v>3</v>
      </c>
      <c r="U3" s="3" t="s">
        <v>11</v>
      </c>
      <c r="V3" s="3" t="s">
        <v>3</v>
      </c>
      <c r="W3" s="3" t="s">
        <v>12</v>
      </c>
      <c r="X3" s="3" t="s">
        <v>3</v>
      </c>
    </row>
    <row r="4" spans="1:25" s="8" customFormat="1" ht="39.75" customHeight="1" thickTop="1" x14ac:dyDescent="0.25">
      <c r="A4" s="311" t="s">
        <v>13</v>
      </c>
      <c r="B4" s="313" t="s">
        <v>271</v>
      </c>
      <c r="C4" s="6"/>
      <c r="D4" s="94"/>
      <c r="E4" s="94"/>
      <c r="F4" s="94"/>
      <c r="G4" s="94"/>
      <c r="H4" s="7"/>
      <c r="I4" s="94"/>
      <c r="J4" s="7"/>
      <c r="K4" s="85"/>
      <c r="L4" s="86"/>
      <c r="M4" s="85"/>
      <c r="N4" s="98"/>
      <c r="O4" s="314" t="s">
        <v>13</v>
      </c>
      <c r="P4" s="316" t="s">
        <v>271</v>
      </c>
      <c r="Q4" s="43"/>
      <c r="R4" s="5"/>
      <c r="S4" s="4"/>
      <c r="T4" s="5"/>
      <c r="U4" s="4"/>
      <c r="V4" s="5"/>
      <c r="W4" s="4"/>
      <c r="X4" s="119"/>
      <c r="Y4"/>
    </row>
    <row r="5" spans="1:25" s="8" customFormat="1" ht="40.9" customHeight="1" thickBot="1" x14ac:dyDescent="0.3">
      <c r="A5" s="312"/>
      <c r="B5" s="313"/>
      <c r="C5" s="100"/>
      <c r="D5" s="191"/>
      <c r="E5" s="99" t="s">
        <v>295</v>
      </c>
      <c r="F5" s="99" t="s">
        <v>16</v>
      </c>
      <c r="G5" s="100"/>
      <c r="H5" s="100"/>
      <c r="I5" s="100"/>
      <c r="J5" s="100"/>
      <c r="K5" s="100"/>
      <c r="L5" s="46"/>
      <c r="M5" s="6"/>
      <c r="N5" s="161"/>
      <c r="O5" s="315"/>
      <c r="P5" s="316"/>
      <c r="Q5" s="100"/>
      <c r="R5" s="145"/>
      <c r="S5" s="6"/>
      <c r="T5" s="7"/>
      <c r="U5" s="100"/>
      <c r="V5" s="145"/>
      <c r="W5" s="100"/>
      <c r="X5" s="132"/>
      <c r="Y5"/>
    </row>
    <row r="6" spans="1:25" s="8" customFormat="1" ht="36.75" customHeight="1" thickTop="1" x14ac:dyDescent="0.25">
      <c r="A6" s="317" t="s">
        <v>18</v>
      </c>
      <c r="B6" s="323" t="s">
        <v>272</v>
      </c>
      <c r="C6" s="198" t="s">
        <v>125</v>
      </c>
      <c r="D6" s="127" t="s">
        <v>15</v>
      </c>
      <c r="E6" s="188" t="s">
        <v>145</v>
      </c>
      <c r="F6" s="276" t="s">
        <v>15</v>
      </c>
      <c r="G6" s="94"/>
      <c r="H6" s="47"/>
      <c r="I6" s="6"/>
      <c r="J6" s="94"/>
      <c r="K6" s="96"/>
      <c r="L6" s="96"/>
      <c r="M6" s="94"/>
      <c r="N6" s="146"/>
      <c r="O6" s="314" t="s">
        <v>18</v>
      </c>
      <c r="P6" s="321" t="s">
        <v>272</v>
      </c>
      <c r="Q6" s="170"/>
      <c r="R6" s="95"/>
      <c r="S6" s="94"/>
      <c r="T6" s="95"/>
      <c r="U6" s="96"/>
      <c r="V6" s="97"/>
      <c r="W6" s="6"/>
      <c r="X6" s="45"/>
      <c r="Y6" s="238"/>
    </row>
    <row r="7" spans="1:25" s="8" customFormat="1" ht="40.5" customHeight="1" thickBot="1" x14ac:dyDescent="0.3">
      <c r="A7" s="318"/>
      <c r="B7" s="319"/>
      <c r="C7" s="100"/>
      <c r="D7" s="100"/>
      <c r="E7" s="99" t="s">
        <v>296</v>
      </c>
      <c r="F7" s="99" t="s">
        <v>16</v>
      </c>
      <c r="G7" s="6"/>
      <c r="H7" s="7"/>
      <c r="I7" s="6"/>
      <c r="J7" s="6"/>
      <c r="K7" s="6"/>
      <c r="L7" s="100"/>
      <c r="M7" s="103"/>
      <c r="N7" s="145"/>
      <c r="O7" s="320"/>
      <c r="P7" s="322"/>
      <c r="Q7" s="100"/>
      <c r="R7" s="145"/>
      <c r="S7" s="100"/>
      <c r="T7" s="100"/>
      <c r="U7" s="100"/>
      <c r="V7" s="101"/>
      <c r="W7" s="100"/>
      <c r="X7" s="132"/>
      <c r="Y7" s="238"/>
    </row>
    <row r="8" spans="1:25" s="8" customFormat="1" ht="42" customHeight="1" thickTop="1" x14ac:dyDescent="0.25">
      <c r="A8" s="312" t="s">
        <v>20</v>
      </c>
      <c r="B8" s="313" t="s">
        <v>273</v>
      </c>
      <c r="C8" s="94"/>
      <c r="D8" s="47"/>
      <c r="E8" s="94"/>
      <c r="F8" s="95"/>
      <c r="G8" s="94"/>
      <c r="H8" s="94"/>
      <c r="I8" s="94"/>
      <c r="J8" s="95"/>
      <c r="K8" s="94"/>
      <c r="L8" s="47"/>
      <c r="M8" s="95"/>
      <c r="N8" s="65"/>
      <c r="O8" s="315" t="s">
        <v>20</v>
      </c>
      <c r="P8" s="316" t="s">
        <v>273</v>
      </c>
      <c r="Q8" s="6"/>
      <c r="R8" s="7"/>
      <c r="S8" s="88"/>
      <c r="T8" s="47"/>
      <c r="U8" s="85"/>
      <c r="V8" s="95"/>
      <c r="W8" s="85"/>
      <c r="X8" s="234"/>
      <c r="Y8"/>
    </row>
    <row r="9" spans="1:25" s="8" customFormat="1" ht="48.75" customHeight="1" thickBot="1" x14ac:dyDescent="0.3">
      <c r="A9" s="312"/>
      <c r="B9" s="319"/>
      <c r="C9" s="227" t="s">
        <v>297</v>
      </c>
      <c r="D9" s="252" t="s">
        <v>16</v>
      </c>
      <c r="E9" s="100"/>
      <c r="F9" s="100"/>
      <c r="G9" s="100"/>
      <c r="H9" s="100"/>
      <c r="I9" s="81" t="s">
        <v>161</v>
      </c>
      <c r="J9" s="81" t="s">
        <v>15</v>
      </c>
      <c r="K9" s="81" t="s">
        <v>132</v>
      </c>
      <c r="L9" s="99" t="s">
        <v>15</v>
      </c>
      <c r="M9" s="45"/>
      <c r="N9" s="45"/>
      <c r="O9" s="315"/>
      <c r="P9" s="316"/>
      <c r="Q9" s="104" t="s">
        <v>170</v>
      </c>
      <c r="R9" s="131" t="s">
        <v>101</v>
      </c>
      <c r="S9" s="80"/>
      <c r="T9" s="7"/>
      <c r="U9" s="100"/>
      <c r="V9" s="100"/>
      <c r="W9" s="100"/>
      <c r="X9" s="161"/>
      <c r="Y9" s="238"/>
    </row>
    <row r="10" spans="1:25" s="8" customFormat="1" ht="47.25" customHeight="1" thickTop="1" x14ac:dyDescent="0.25">
      <c r="A10" s="317" t="s">
        <v>22</v>
      </c>
      <c r="B10" s="323" t="s">
        <v>274</v>
      </c>
      <c r="C10" s="92" t="s">
        <v>131</v>
      </c>
      <c r="D10" s="93" t="s">
        <v>15</v>
      </c>
      <c r="E10" s="96"/>
      <c r="F10" s="7"/>
      <c r="G10" s="94"/>
      <c r="H10" s="6"/>
      <c r="I10" s="92" t="s">
        <v>146</v>
      </c>
      <c r="J10" s="93" t="s">
        <v>16</v>
      </c>
      <c r="K10" s="94"/>
      <c r="L10" s="95"/>
      <c r="M10" s="94"/>
      <c r="N10" s="146"/>
      <c r="O10" s="314" t="s">
        <v>22</v>
      </c>
      <c r="P10" s="321" t="s">
        <v>274</v>
      </c>
      <c r="Q10" s="94"/>
      <c r="R10" s="96"/>
      <c r="S10" s="94"/>
      <c r="T10" s="95"/>
      <c r="U10" s="6"/>
      <c r="V10" s="45"/>
      <c r="W10" s="46"/>
      <c r="X10" s="98"/>
      <c r="Y10" s="238"/>
    </row>
    <row r="11" spans="1:25" s="8" customFormat="1" ht="36.75" customHeight="1" thickBot="1" x14ac:dyDescent="0.3">
      <c r="A11" s="318"/>
      <c r="B11" s="319"/>
      <c r="C11" s="100"/>
      <c r="D11" s="100"/>
      <c r="E11" s="100"/>
      <c r="F11" s="100"/>
      <c r="G11" s="191"/>
      <c r="H11" s="100"/>
      <c r="I11" s="99" t="s">
        <v>122</v>
      </c>
      <c r="J11" s="81" t="s">
        <v>15</v>
      </c>
      <c r="K11" s="100"/>
      <c r="L11" s="100"/>
      <c r="M11" s="100"/>
      <c r="N11" s="100"/>
      <c r="O11" s="320"/>
      <c r="P11" s="322"/>
      <c r="Q11" s="6"/>
      <c r="R11" s="45"/>
      <c r="S11" s="100"/>
      <c r="T11" s="100"/>
      <c r="U11" s="100"/>
      <c r="V11" s="101"/>
      <c r="W11" s="100"/>
      <c r="X11" s="101"/>
      <c r="Y11" s="238"/>
    </row>
    <row r="12" spans="1:25" s="8" customFormat="1" ht="39" customHeight="1" thickTop="1" x14ac:dyDescent="0.25">
      <c r="A12" s="312" t="s">
        <v>23</v>
      </c>
      <c r="B12" s="313" t="s">
        <v>275</v>
      </c>
      <c r="C12" s="188" t="s">
        <v>301</v>
      </c>
      <c r="D12" s="276" t="s">
        <v>16</v>
      </c>
      <c r="E12" s="92" t="s">
        <v>126</v>
      </c>
      <c r="F12" s="93" t="s">
        <v>16</v>
      </c>
      <c r="G12" s="94"/>
      <c r="H12" s="95"/>
      <c r="I12" s="6"/>
      <c r="J12" s="97"/>
      <c r="K12" s="280"/>
      <c r="L12" s="106"/>
      <c r="M12" s="62"/>
      <c r="N12" s="95"/>
      <c r="O12" s="315" t="s">
        <v>23</v>
      </c>
      <c r="P12" s="316" t="s">
        <v>275</v>
      </c>
      <c r="Q12" s="94"/>
      <c r="R12" s="94"/>
      <c r="S12" s="85"/>
      <c r="T12" s="86"/>
      <c r="U12" s="85"/>
      <c r="V12" s="95"/>
      <c r="W12" s="109"/>
      <c r="X12" s="98"/>
      <c r="Y12"/>
    </row>
    <row r="13" spans="1:25" s="8" customFormat="1" ht="39" customHeight="1" thickBot="1" x14ac:dyDescent="0.3">
      <c r="A13" s="312"/>
      <c r="B13" s="319"/>
      <c r="C13" s="100"/>
      <c r="D13" s="7"/>
      <c r="E13" s="100"/>
      <c r="F13" s="100"/>
      <c r="G13" s="100"/>
      <c r="H13" s="197"/>
      <c r="I13" s="210" t="s">
        <v>103</v>
      </c>
      <c r="J13" s="209" t="s">
        <v>15</v>
      </c>
      <c r="K13" s="210" t="s">
        <v>134</v>
      </c>
      <c r="L13" s="209" t="s">
        <v>15</v>
      </c>
      <c r="M13" s="100"/>
      <c r="N13" s="101"/>
      <c r="O13" s="315"/>
      <c r="P13" s="316"/>
      <c r="Q13" s="175"/>
      <c r="R13" s="197"/>
      <c r="S13" s="6"/>
      <c r="T13" s="7"/>
      <c r="U13" s="100"/>
      <c r="V13" s="145"/>
      <c r="W13" s="100"/>
      <c r="X13" s="145"/>
      <c r="Y13" s="238"/>
    </row>
    <row r="14" spans="1:25" s="8" customFormat="1" ht="37.5" customHeight="1" thickTop="1" x14ac:dyDescent="0.25">
      <c r="A14" s="112" t="s">
        <v>25</v>
      </c>
      <c r="B14" s="113" t="s">
        <v>276</v>
      </c>
      <c r="C14" s="134" t="s">
        <v>33</v>
      </c>
      <c r="D14" s="135" t="s">
        <v>15</v>
      </c>
      <c r="E14" s="114"/>
      <c r="F14" s="95"/>
      <c r="G14" s="94"/>
      <c r="H14" s="95"/>
      <c r="I14" s="94"/>
      <c r="J14" s="94"/>
      <c r="K14" s="94"/>
      <c r="L14" s="94"/>
      <c r="M14" s="94"/>
      <c r="N14" s="146"/>
      <c r="O14" s="179" t="s">
        <v>25</v>
      </c>
      <c r="P14" s="195" t="s">
        <v>276</v>
      </c>
      <c r="Q14" s="116"/>
      <c r="R14" s="117"/>
      <c r="S14" s="96"/>
      <c r="T14" s="97"/>
      <c r="U14" s="96"/>
      <c r="V14" s="97"/>
      <c r="W14" s="94"/>
      <c r="X14" s="98"/>
      <c r="Y14"/>
    </row>
    <row r="15" spans="1:25" s="8" customFormat="1" ht="37.5" hidden="1" customHeight="1" x14ac:dyDescent="0.25">
      <c r="A15" s="118" t="s">
        <v>69</v>
      </c>
      <c r="B15" s="51"/>
      <c r="C15" s="4"/>
      <c r="D15" s="5"/>
      <c r="E15" s="62"/>
      <c r="F15" s="5"/>
      <c r="H15" s="5"/>
      <c r="I15" s="4"/>
      <c r="J15" s="5"/>
      <c r="K15" s="4"/>
      <c r="L15" s="5"/>
      <c r="M15" s="4"/>
      <c r="N15" s="49"/>
      <c r="O15" s="180" t="s">
        <v>69</v>
      </c>
      <c r="P15" s="181" t="s">
        <v>93</v>
      </c>
      <c r="Q15" s="172"/>
      <c r="R15" s="73"/>
      <c r="S15" s="6"/>
      <c r="T15" s="7"/>
      <c r="U15" s="6"/>
      <c r="V15" s="7"/>
      <c r="W15" s="4"/>
      <c r="X15" s="119"/>
      <c r="Y15"/>
    </row>
    <row r="16" spans="1:25" ht="24.75" customHeight="1" thickBot="1" x14ac:dyDescent="0.3">
      <c r="A16" s="324" t="s">
        <v>1</v>
      </c>
      <c r="B16" s="325"/>
      <c r="C16" s="121" t="s">
        <v>9</v>
      </c>
      <c r="D16" s="122" t="s">
        <v>3</v>
      </c>
      <c r="E16" s="122" t="s">
        <v>10</v>
      </c>
      <c r="F16" s="122" t="s">
        <v>3</v>
      </c>
      <c r="G16" s="122" t="s">
        <v>11</v>
      </c>
      <c r="H16" s="122" t="s">
        <v>3</v>
      </c>
      <c r="I16" s="122" t="s">
        <v>12</v>
      </c>
      <c r="J16" s="122" t="s">
        <v>3</v>
      </c>
      <c r="K16" s="123" t="s">
        <v>7</v>
      </c>
      <c r="L16" s="120" t="s">
        <v>3</v>
      </c>
      <c r="M16" s="123" t="s">
        <v>8</v>
      </c>
      <c r="N16" s="162" t="s">
        <v>3</v>
      </c>
      <c r="O16" s="324" t="s">
        <v>1</v>
      </c>
      <c r="P16" s="326"/>
      <c r="Q16" s="124" t="s">
        <v>9</v>
      </c>
      <c r="R16" s="122" t="s">
        <v>3</v>
      </c>
      <c r="S16" s="122" t="s">
        <v>10</v>
      </c>
      <c r="T16" s="122" t="s">
        <v>3</v>
      </c>
      <c r="U16" s="122" t="s">
        <v>11</v>
      </c>
      <c r="V16" s="122" t="s">
        <v>3</v>
      </c>
      <c r="W16" s="122" t="s">
        <v>12</v>
      </c>
      <c r="X16" s="125" t="s">
        <v>3</v>
      </c>
    </row>
    <row r="17" spans="1:35" s="8" customFormat="1" ht="48" customHeight="1" thickTop="1" x14ac:dyDescent="0.25">
      <c r="A17" s="312" t="s">
        <v>13</v>
      </c>
      <c r="B17" s="313" t="s">
        <v>277</v>
      </c>
      <c r="C17" s="6"/>
      <c r="D17" s="94"/>
      <c r="E17" s="94"/>
      <c r="F17" s="6"/>
      <c r="G17" s="94"/>
      <c r="H17" s="7"/>
      <c r="I17" s="94"/>
      <c r="J17" s="7"/>
      <c r="K17" s="94"/>
      <c r="L17" s="163"/>
      <c r="M17" s="85"/>
      <c r="N17" s="163"/>
      <c r="O17" s="315" t="s">
        <v>13</v>
      </c>
      <c r="P17" s="316" t="s">
        <v>277</v>
      </c>
      <c r="Q17" s="173"/>
      <c r="R17" s="86"/>
      <c r="S17" s="46"/>
      <c r="T17" s="47"/>
      <c r="U17" s="46"/>
      <c r="V17" s="47"/>
      <c r="W17" s="72"/>
      <c r="X17" s="158"/>
    </row>
    <row r="18" spans="1:35" s="8" customFormat="1" ht="41.25" customHeight="1" thickBot="1" x14ac:dyDescent="0.3">
      <c r="A18" s="312"/>
      <c r="B18" s="319"/>
      <c r="C18" s="100"/>
      <c r="D18" s="191"/>
      <c r="E18" s="99" t="s">
        <v>223</v>
      </c>
      <c r="F18" s="99" t="s">
        <v>16</v>
      </c>
      <c r="G18" s="99" t="s">
        <v>119</v>
      </c>
      <c r="H18" s="102" t="s">
        <v>16</v>
      </c>
      <c r="I18" s="100"/>
      <c r="J18" s="101"/>
      <c r="K18" s="46"/>
      <c r="L18" s="101"/>
      <c r="M18" s="100"/>
      <c r="N18" s="101"/>
      <c r="O18" s="315"/>
      <c r="P18" s="316"/>
      <c r="Q18" s="100"/>
      <c r="R18" s="145"/>
      <c r="S18" s="100"/>
      <c r="T18" s="100"/>
      <c r="U18" s="100"/>
      <c r="V18" s="100"/>
      <c r="W18" s="100"/>
      <c r="X18" s="132"/>
    </row>
    <row r="19" spans="1:35" s="8" customFormat="1" ht="46.9" customHeight="1" thickTop="1" x14ac:dyDescent="0.25">
      <c r="A19" s="317" t="s">
        <v>18</v>
      </c>
      <c r="B19" s="313" t="s">
        <v>278</v>
      </c>
      <c r="C19" s="94"/>
      <c r="D19" s="47"/>
      <c r="E19" s="96"/>
      <c r="F19" s="47"/>
      <c r="G19" s="6"/>
      <c r="H19" s="6"/>
      <c r="I19" s="92" t="s">
        <v>262</v>
      </c>
      <c r="J19" s="127" t="s">
        <v>15</v>
      </c>
      <c r="K19" s="92" t="s">
        <v>222</v>
      </c>
      <c r="L19" s="221" t="s">
        <v>15</v>
      </c>
      <c r="M19" s="94"/>
      <c r="N19" s="146"/>
      <c r="O19" s="314" t="s">
        <v>18</v>
      </c>
      <c r="P19" s="321" t="s">
        <v>278</v>
      </c>
      <c r="Q19" s="115"/>
      <c r="R19" s="115"/>
      <c r="S19" s="106"/>
      <c r="T19" s="115"/>
      <c r="U19" s="96"/>
      <c r="V19" s="97"/>
      <c r="W19" s="85"/>
      <c r="X19" s="98"/>
      <c r="Y19" s="203"/>
    </row>
    <row r="20" spans="1:35" s="8" customFormat="1" ht="46.5" customHeight="1" thickBot="1" x14ac:dyDescent="0.3">
      <c r="A20" s="318"/>
      <c r="B20" s="319"/>
      <c r="C20" s="194" t="s">
        <v>257</v>
      </c>
      <c r="D20" s="194" t="s">
        <v>16</v>
      </c>
      <c r="E20" s="6"/>
      <c r="F20" s="100"/>
      <c r="G20" s="100"/>
      <c r="H20" s="101"/>
      <c r="I20" s="99" t="s">
        <v>120</v>
      </c>
      <c r="J20" s="102" t="s">
        <v>16</v>
      </c>
      <c r="K20" s="100"/>
      <c r="L20" s="101"/>
      <c r="M20" s="100"/>
      <c r="N20" s="101"/>
      <c r="O20" s="320"/>
      <c r="P20" s="322"/>
      <c r="Q20" s="186" t="s">
        <v>300</v>
      </c>
      <c r="R20" s="235" t="s">
        <v>101</v>
      </c>
      <c r="S20" s="104" t="s">
        <v>265</v>
      </c>
      <c r="T20" s="214" t="s">
        <v>101</v>
      </c>
      <c r="U20" s="100"/>
      <c r="V20" s="101"/>
      <c r="W20" s="100"/>
      <c r="X20" s="145"/>
      <c r="Y20" s="203"/>
    </row>
    <row r="21" spans="1:35" s="8" customFormat="1" ht="45.75" customHeight="1" thickTop="1" x14ac:dyDescent="0.25">
      <c r="A21" s="312" t="s">
        <v>20</v>
      </c>
      <c r="B21" s="313" t="s">
        <v>279</v>
      </c>
      <c r="C21" s="46"/>
      <c r="D21" s="7"/>
      <c r="E21" s="94"/>
      <c r="F21" s="6"/>
      <c r="G21" s="184" t="s">
        <v>259</v>
      </c>
      <c r="H21" s="184" t="s">
        <v>16</v>
      </c>
      <c r="I21" s="208" t="s">
        <v>167</v>
      </c>
      <c r="J21" s="127" t="s">
        <v>16</v>
      </c>
      <c r="K21" s="87"/>
      <c r="L21" s="95"/>
      <c r="M21" s="46"/>
      <c r="N21" s="7"/>
      <c r="O21" s="315" t="s">
        <v>20</v>
      </c>
      <c r="P21" s="316" t="s">
        <v>279</v>
      </c>
      <c r="Q21" s="6"/>
      <c r="R21" s="7"/>
      <c r="S21" s="85"/>
      <c r="T21" s="86"/>
      <c r="U21" s="85"/>
      <c r="V21" s="47"/>
      <c r="W21" s="97"/>
      <c r="X21" s="213"/>
    </row>
    <row r="22" spans="1:35" s="8" customFormat="1" ht="53.25" customHeight="1" thickBot="1" x14ac:dyDescent="0.3">
      <c r="A22" s="312"/>
      <c r="B22" s="319"/>
      <c r="C22" s="6"/>
      <c r="D22" s="6"/>
      <c r="E22" s="100"/>
      <c r="F22" s="101"/>
      <c r="G22" s="99" t="s">
        <v>100</v>
      </c>
      <c r="H22" s="102" t="s">
        <v>15</v>
      </c>
      <c r="I22" s="99" t="s">
        <v>108</v>
      </c>
      <c r="J22" s="102" t="s">
        <v>15</v>
      </c>
      <c r="K22" s="277" t="s">
        <v>205</v>
      </c>
      <c r="L22" s="276" t="s">
        <v>15</v>
      </c>
      <c r="M22" s="103"/>
      <c r="N22" s="101"/>
      <c r="O22" s="315"/>
      <c r="P22" s="316"/>
      <c r="Q22" s="100"/>
      <c r="R22" s="101"/>
      <c r="S22" s="6"/>
      <c r="T22" s="7"/>
      <c r="U22" s="100"/>
      <c r="V22" s="145"/>
      <c r="W22" s="100"/>
      <c r="X22" s="145"/>
      <c r="Y22" s="203"/>
    </row>
    <row r="23" spans="1:35" s="8" customFormat="1" ht="42.75" customHeight="1" thickTop="1" x14ac:dyDescent="0.25">
      <c r="A23" s="317" t="s">
        <v>22</v>
      </c>
      <c r="B23" s="313" t="s">
        <v>280</v>
      </c>
      <c r="C23" s="92" t="s">
        <v>204</v>
      </c>
      <c r="D23" s="93" t="s">
        <v>16</v>
      </c>
      <c r="E23" s="96"/>
      <c r="F23" s="7"/>
      <c r="G23" s="94"/>
      <c r="H23" s="7"/>
      <c r="I23" s="92" t="s">
        <v>139</v>
      </c>
      <c r="J23" s="221" t="s">
        <v>15</v>
      </c>
      <c r="K23" s="92" t="s">
        <v>166</v>
      </c>
      <c r="L23" s="127" t="s">
        <v>15</v>
      </c>
      <c r="M23" s="46"/>
      <c r="N23" s="95"/>
      <c r="O23" s="314" t="s">
        <v>22</v>
      </c>
      <c r="P23" s="321" t="s">
        <v>280</v>
      </c>
      <c r="Q23" s="96"/>
      <c r="R23" s="96"/>
      <c r="S23" s="96"/>
      <c r="T23" s="97"/>
      <c r="U23" s="94"/>
      <c r="V23" s="97"/>
      <c r="W23" s="97"/>
      <c r="X23" s="213"/>
    </row>
    <row r="24" spans="1:35" s="8" customFormat="1" ht="49.5" customHeight="1" thickBot="1" x14ac:dyDescent="0.3">
      <c r="A24" s="318"/>
      <c r="B24" s="319"/>
      <c r="C24" s="100"/>
      <c r="D24" s="7"/>
      <c r="E24" s="6"/>
      <c r="F24" s="100"/>
      <c r="G24" s="185" t="s">
        <v>133</v>
      </c>
      <c r="H24" s="102" t="s">
        <v>16</v>
      </c>
      <c r="I24" s="6"/>
      <c r="J24" s="100"/>
      <c r="K24" s="46"/>
      <c r="L24" s="101"/>
      <c r="M24" s="100"/>
      <c r="N24" s="100"/>
      <c r="O24" s="320"/>
      <c r="P24" s="322"/>
      <c r="Q24" s="100"/>
      <c r="R24" s="101"/>
      <c r="S24" s="100"/>
      <c r="T24" s="145"/>
      <c r="U24" s="100"/>
      <c r="V24" s="101"/>
      <c r="W24" s="104" t="s">
        <v>298</v>
      </c>
      <c r="X24" s="214" t="s">
        <v>101</v>
      </c>
      <c r="Y24" s="203"/>
    </row>
    <row r="25" spans="1:35" s="8" customFormat="1" ht="50.25" customHeight="1" thickTop="1" x14ac:dyDescent="0.25">
      <c r="A25" s="312" t="s">
        <v>23</v>
      </c>
      <c r="B25" s="313" t="s">
        <v>281</v>
      </c>
      <c r="C25" s="39" t="s">
        <v>258</v>
      </c>
      <c r="D25" s="184" t="s">
        <v>16</v>
      </c>
      <c r="E25" s="94"/>
      <c r="F25" s="7"/>
      <c r="G25" s="184" t="s">
        <v>260</v>
      </c>
      <c r="H25" s="184" t="s">
        <v>16</v>
      </c>
      <c r="I25" s="130" t="s">
        <v>261</v>
      </c>
      <c r="J25" s="184" t="s">
        <v>16</v>
      </c>
      <c r="K25" s="94"/>
      <c r="L25" s="46"/>
      <c r="M25" s="46"/>
      <c r="N25" s="95"/>
      <c r="O25" s="315" t="s">
        <v>23</v>
      </c>
      <c r="P25" s="316" t="s">
        <v>281</v>
      </c>
      <c r="Q25" s="94"/>
      <c r="R25" s="47"/>
      <c r="S25" s="46"/>
      <c r="T25" s="95"/>
      <c r="U25" s="85"/>
      <c r="V25" s="86"/>
      <c r="W25" s="128"/>
      <c r="X25" s="160"/>
    </row>
    <row r="26" spans="1:35" s="8" customFormat="1" ht="43.5" customHeight="1" thickBot="1" x14ac:dyDescent="0.3">
      <c r="A26" s="312"/>
      <c r="B26" s="319"/>
      <c r="C26" s="39" t="s">
        <v>256</v>
      </c>
      <c r="D26" s="194" t="s">
        <v>15</v>
      </c>
      <c r="E26" s="210" t="s">
        <v>115</v>
      </c>
      <c r="F26" s="221" t="s">
        <v>15</v>
      </c>
      <c r="G26" s="100"/>
      <c r="H26" s="101"/>
      <c r="I26" s="100"/>
      <c r="J26" s="47"/>
      <c r="K26" s="46"/>
      <c r="L26" s="101"/>
      <c r="M26" s="100"/>
      <c r="N26" s="100"/>
      <c r="O26" s="315"/>
      <c r="P26" s="316"/>
      <c r="Q26" s="85"/>
      <c r="R26" s="100"/>
      <c r="S26" s="104" t="s">
        <v>269</v>
      </c>
      <c r="T26" s="214" t="s">
        <v>185</v>
      </c>
      <c r="U26" s="6"/>
      <c r="V26" s="7"/>
      <c r="W26" s="6"/>
      <c r="X26" s="159"/>
    </row>
    <row r="27" spans="1:35" s="8" customFormat="1" ht="40.5" customHeight="1" thickTop="1" x14ac:dyDescent="0.25">
      <c r="A27" s="90" t="s">
        <v>25</v>
      </c>
      <c r="B27" s="113" t="s">
        <v>282</v>
      </c>
      <c r="C27" s="94"/>
      <c r="D27" s="95"/>
      <c r="E27" s="85"/>
      <c r="F27" s="95"/>
      <c r="G27" s="85"/>
      <c r="H27" s="95"/>
      <c r="I27" s="85"/>
      <c r="J27" s="95"/>
      <c r="K27" s="94"/>
      <c r="L27" s="95"/>
      <c r="M27" s="96"/>
      <c r="N27" s="146"/>
      <c r="O27" s="178" t="s">
        <v>25</v>
      </c>
      <c r="P27" s="195" t="s">
        <v>282</v>
      </c>
      <c r="Q27" s="116"/>
      <c r="R27" s="117"/>
      <c r="S27" s="136"/>
      <c r="T27" s="97"/>
      <c r="U27" s="94"/>
      <c r="V27" s="97"/>
      <c r="W27" s="109"/>
      <c r="X27" s="137"/>
    </row>
    <row r="28" spans="1:35" s="8" customFormat="1" ht="40.5" hidden="1" customHeight="1" x14ac:dyDescent="0.25">
      <c r="A28" s="118" t="s">
        <v>69</v>
      </c>
      <c r="B28" s="51"/>
      <c r="C28" s="4"/>
      <c r="D28" s="5"/>
      <c r="E28" s="4"/>
      <c r="F28" s="5"/>
      <c r="G28" s="4"/>
      <c r="H28" s="5"/>
      <c r="I28" s="4"/>
      <c r="J28" s="5"/>
      <c r="K28" s="6"/>
      <c r="L28" s="5"/>
      <c r="M28" s="6"/>
      <c r="N28" s="49"/>
      <c r="O28" s="180" t="s">
        <v>69</v>
      </c>
      <c r="P28" s="181" t="s">
        <v>94</v>
      </c>
      <c r="Q28" s="172"/>
      <c r="R28" s="73"/>
      <c r="S28" s="12"/>
      <c r="T28" s="7"/>
      <c r="U28" s="4"/>
      <c r="V28" s="7"/>
      <c r="W28" s="4"/>
      <c r="X28" s="119"/>
    </row>
    <row r="29" spans="1:35" ht="24.95" customHeight="1" thickBot="1" x14ac:dyDescent="0.3">
      <c r="A29" s="324" t="s">
        <v>1</v>
      </c>
      <c r="B29" s="325"/>
      <c r="C29" s="122" t="s">
        <v>9</v>
      </c>
      <c r="D29" s="122" t="s">
        <v>3</v>
      </c>
      <c r="E29" s="122" t="s">
        <v>10</v>
      </c>
      <c r="F29" s="122" t="s">
        <v>3</v>
      </c>
      <c r="G29" s="122" t="s">
        <v>11</v>
      </c>
      <c r="H29" s="122" t="s">
        <v>3</v>
      </c>
      <c r="I29" s="122" t="s">
        <v>34</v>
      </c>
      <c r="J29" s="122" t="s">
        <v>3</v>
      </c>
      <c r="K29" s="123" t="s">
        <v>7</v>
      </c>
      <c r="L29" s="120" t="s">
        <v>3</v>
      </c>
      <c r="M29" s="123" t="s">
        <v>8</v>
      </c>
      <c r="N29" s="162" t="s">
        <v>3</v>
      </c>
      <c r="O29" s="324" t="s">
        <v>1</v>
      </c>
      <c r="P29" s="326"/>
      <c r="Q29" s="124" t="s">
        <v>9</v>
      </c>
      <c r="R29" s="122" t="s">
        <v>3</v>
      </c>
      <c r="S29" s="122" t="s">
        <v>10</v>
      </c>
      <c r="T29" s="122" t="s">
        <v>3</v>
      </c>
      <c r="U29" s="122" t="s">
        <v>11</v>
      </c>
      <c r="V29" s="122" t="s">
        <v>3</v>
      </c>
      <c r="W29" s="122" t="s">
        <v>12</v>
      </c>
      <c r="X29" s="125" t="s">
        <v>3</v>
      </c>
      <c r="Y29" s="8"/>
      <c r="Z29" s="8"/>
      <c r="AA29" s="8"/>
      <c r="AB29" s="8"/>
      <c r="AC29" s="8"/>
      <c r="AD29" s="8"/>
      <c r="AE29" s="8"/>
      <c r="AF29" s="8"/>
      <c r="AG29" s="8"/>
      <c r="AI29" s="8"/>
    </row>
    <row r="30" spans="1:35" s="36" customFormat="1" ht="45" customHeight="1" thickTop="1" x14ac:dyDescent="0.25">
      <c r="A30" s="327" t="s">
        <v>13</v>
      </c>
      <c r="B30" s="313" t="s">
        <v>283</v>
      </c>
      <c r="C30" s="6"/>
      <c r="D30" s="94"/>
      <c r="E30" s="96"/>
      <c r="F30" s="6"/>
      <c r="G30" s="94"/>
      <c r="H30" s="7"/>
      <c r="I30" s="94"/>
      <c r="J30" s="7"/>
      <c r="K30" s="6"/>
      <c r="L30" s="7"/>
      <c r="M30" s="85"/>
      <c r="N30" s="65"/>
      <c r="O30" s="315" t="s">
        <v>13</v>
      </c>
      <c r="P30" s="316" t="s">
        <v>283</v>
      </c>
      <c r="Q30" s="175"/>
      <c r="R30" s="47"/>
      <c r="S30" s="46"/>
      <c r="T30" s="47"/>
      <c r="U30" s="85"/>
      <c r="V30" s="86"/>
      <c r="W30" s="72"/>
      <c r="X30" s="158"/>
      <c r="Y30" s="8"/>
      <c r="Z30" s="8"/>
      <c r="AA30" s="8"/>
      <c r="AB30" s="8"/>
      <c r="AC30" s="8"/>
      <c r="AD30" s="8"/>
      <c r="AE30" s="8"/>
      <c r="AF30" s="8"/>
      <c r="AG30" s="8"/>
      <c r="AH30"/>
      <c r="AI30" s="8"/>
    </row>
    <row r="31" spans="1:35" s="36" customFormat="1" ht="38.25" customHeight="1" thickBot="1" x14ac:dyDescent="0.3">
      <c r="A31" s="327"/>
      <c r="B31" s="319"/>
      <c r="C31" s="39" t="s">
        <v>306</v>
      </c>
      <c r="D31" s="194" t="s">
        <v>16</v>
      </c>
      <c r="E31" s="99" t="s">
        <v>165</v>
      </c>
      <c r="F31" s="99" t="s">
        <v>16</v>
      </c>
      <c r="G31" s="100"/>
      <c r="H31" s="101"/>
      <c r="I31" s="194" t="s">
        <v>307</v>
      </c>
      <c r="J31" s="194" t="s">
        <v>16</v>
      </c>
      <c r="K31" s="186" t="s">
        <v>302</v>
      </c>
      <c r="L31" s="187" t="s">
        <v>15</v>
      </c>
      <c r="M31" s="6"/>
      <c r="N31" s="161"/>
      <c r="O31" s="315"/>
      <c r="P31" s="316"/>
      <c r="Q31" s="100"/>
      <c r="R31" s="145"/>
      <c r="S31" s="6"/>
      <c r="T31" s="7"/>
      <c r="U31" s="100"/>
      <c r="V31" s="7"/>
      <c r="W31" s="100"/>
      <c r="X31" s="132"/>
      <c r="Y31" s="8"/>
      <c r="Z31" s="8"/>
      <c r="AA31" s="8"/>
      <c r="AB31" s="8"/>
      <c r="AC31" s="8"/>
      <c r="AD31" s="8"/>
      <c r="AE31" s="8"/>
      <c r="AF31" s="8"/>
      <c r="AG31" s="8"/>
      <c r="AH31"/>
      <c r="AI31" s="8"/>
    </row>
    <row r="32" spans="1:35" s="36" customFormat="1" ht="42" customHeight="1" thickTop="1" x14ac:dyDescent="0.25">
      <c r="A32" s="328" t="s">
        <v>18</v>
      </c>
      <c r="B32" s="313" t="s">
        <v>284</v>
      </c>
      <c r="C32" s="94"/>
      <c r="D32" s="7"/>
      <c r="E32" s="215" t="s">
        <v>295</v>
      </c>
      <c r="F32" s="215" t="s">
        <v>16</v>
      </c>
      <c r="G32" s="92" t="s">
        <v>146</v>
      </c>
      <c r="H32" s="93" t="s">
        <v>16</v>
      </c>
      <c r="I32" s="46"/>
      <c r="J32" s="97"/>
      <c r="K32" s="94"/>
      <c r="L32" s="95"/>
      <c r="M32" s="96"/>
      <c r="N32" s="97"/>
      <c r="O32" s="314" t="s">
        <v>18</v>
      </c>
      <c r="P32" s="321" t="s">
        <v>284</v>
      </c>
      <c r="Q32" s="170"/>
      <c r="R32" s="95"/>
      <c r="S32" s="94"/>
      <c r="T32" s="95"/>
      <c r="U32" s="94"/>
      <c r="V32" s="95"/>
      <c r="W32" s="94"/>
      <c r="X32" s="98"/>
      <c r="Y32" s="37"/>
      <c r="Z32" s="8"/>
      <c r="AA32" s="8"/>
      <c r="AB32" s="8"/>
      <c r="AC32" s="8"/>
      <c r="AD32" s="8"/>
      <c r="AE32" s="8"/>
      <c r="AF32" s="8"/>
      <c r="AG32" s="8"/>
      <c r="AH32"/>
      <c r="AI32" s="8"/>
    </row>
    <row r="33" spans="1:35" s="36" customFormat="1" ht="39" customHeight="1" thickBot="1" x14ac:dyDescent="0.3">
      <c r="A33" s="329"/>
      <c r="B33" s="319"/>
      <c r="C33" s="208" t="s">
        <v>131</v>
      </c>
      <c r="D33" s="127" t="s">
        <v>15</v>
      </c>
      <c r="E33" s="108" t="s">
        <v>145</v>
      </c>
      <c r="F33" s="221" t="s">
        <v>15</v>
      </c>
      <c r="G33" s="100"/>
      <c r="H33" s="100"/>
      <c r="I33" s="100"/>
      <c r="J33" s="101"/>
      <c r="K33" s="100"/>
      <c r="L33" s="101"/>
      <c r="M33" s="100"/>
      <c r="N33" s="100"/>
      <c r="O33" s="320"/>
      <c r="P33" s="322"/>
      <c r="Q33" s="100"/>
      <c r="R33" s="101"/>
      <c r="S33" s="100"/>
      <c r="T33" s="101"/>
      <c r="U33" s="100"/>
      <c r="V33" s="101"/>
      <c r="W33" s="100"/>
      <c r="X33" s="132"/>
      <c r="Y33" s="8"/>
      <c r="Z33" s="8"/>
      <c r="AA33" s="8"/>
      <c r="AB33" s="8"/>
      <c r="AC33" s="8"/>
      <c r="AD33" s="8"/>
      <c r="AE33" s="8"/>
      <c r="AF33" s="8"/>
      <c r="AG33" s="8"/>
      <c r="AH33"/>
      <c r="AI33" s="8"/>
    </row>
    <row r="34" spans="1:35" s="36" customFormat="1" ht="45" customHeight="1" thickTop="1" x14ac:dyDescent="0.25">
      <c r="A34" s="327" t="s">
        <v>20</v>
      </c>
      <c r="B34" s="313" t="s">
        <v>285</v>
      </c>
      <c r="C34" s="94"/>
      <c r="D34" s="94"/>
      <c r="E34" s="94"/>
      <c r="F34" s="94"/>
      <c r="G34" s="94"/>
      <c r="H34" s="97"/>
      <c r="I34" s="94"/>
      <c r="J34" s="95"/>
      <c r="K34" s="6"/>
      <c r="L34" s="94"/>
      <c r="M34" s="46"/>
      <c r="N34" s="94"/>
      <c r="O34" s="315" t="s">
        <v>20</v>
      </c>
      <c r="P34" s="316" t="s">
        <v>285</v>
      </c>
      <c r="Q34" s="115"/>
      <c r="R34" s="89"/>
      <c r="S34" s="89"/>
      <c r="T34" s="89"/>
      <c r="U34" s="89"/>
      <c r="V34" s="89"/>
      <c r="W34" s="89"/>
      <c r="X34" s="158"/>
      <c r="Y34" s="8"/>
      <c r="Z34" s="8"/>
      <c r="AA34" s="8"/>
      <c r="AB34" s="8"/>
      <c r="AC34" s="8"/>
      <c r="AD34" s="8"/>
      <c r="AE34" s="8"/>
      <c r="AF34" s="8"/>
      <c r="AG34" s="8"/>
      <c r="AH34"/>
      <c r="AI34" s="8"/>
    </row>
    <row r="35" spans="1:35" s="36" customFormat="1" ht="45" customHeight="1" thickBot="1" x14ac:dyDescent="0.3">
      <c r="A35" s="327"/>
      <c r="B35" s="319"/>
      <c r="C35" s="210" t="s">
        <v>147</v>
      </c>
      <c r="D35" s="221" t="s">
        <v>16</v>
      </c>
      <c r="E35" s="100"/>
      <c r="F35" s="101"/>
      <c r="G35" s="100"/>
      <c r="H35" s="101"/>
      <c r="I35" s="99" t="s">
        <v>161</v>
      </c>
      <c r="J35" s="81" t="s">
        <v>15</v>
      </c>
      <c r="K35" s="81" t="s">
        <v>132</v>
      </c>
      <c r="L35" s="185" t="s">
        <v>15</v>
      </c>
      <c r="M35" s="140"/>
      <c r="N35" s="166"/>
      <c r="O35" s="315"/>
      <c r="P35" s="316"/>
      <c r="Q35" s="100"/>
      <c r="R35" s="101"/>
      <c r="S35" s="100"/>
      <c r="T35" s="6"/>
      <c r="U35" s="100"/>
      <c r="V35" s="6"/>
      <c r="W35" s="100"/>
      <c r="X35" s="145"/>
      <c r="Y35" s="203"/>
      <c r="Z35" s="8"/>
      <c r="AA35" s="8"/>
      <c r="AB35" s="8"/>
      <c r="AC35" s="8"/>
      <c r="AD35" s="8"/>
      <c r="AE35" s="8"/>
      <c r="AF35" s="8"/>
      <c r="AG35" s="8"/>
      <c r="AH35"/>
      <c r="AI35" s="8"/>
    </row>
    <row r="36" spans="1:35" s="36" customFormat="1" ht="48" customHeight="1" thickTop="1" x14ac:dyDescent="0.25">
      <c r="A36" s="317" t="s">
        <v>22</v>
      </c>
      <c r="B36" s="313" t="s">
        <v>286</v>
      </c>
      <c r="C36" s="107" t="s">
        <v>308</v>
      </c>
      <c r="D36" s="39" t="s">
        <v>16</v>
      </c>
      <c r="E36" s="94"/>
      <c r="F36" s="95"/>
      <c r="G36" s="107" t="s">
        <v>309</v>
      </c>
      <c r="H36" s="39" t="s">
        <v>16</v>
      </c>
      <c r="I36" s="46"/>
      <c r="J36" s="97"/>
      <c r="K36" s="94"/>
      <c r="L36" s="95"/>
      <c r="M36" s="95"/>
      <c r="N36" s="94"/>
      <c r="O36" s="314" t="s">
        <v>22</v>
      </c>
      <c r="P36" s="321" t="s">
        <v>286</v>
      </c>
      <c r="Q36" s="48"/>
      <c r="R36" s="86"/>
      <c r="S36" s="85"/>
      <c r="T36" s="95"/>
      <c r="U36" s="46"/>
      <c r="V36" s="95"/>
      <c r="W36" s="94"/>
      <c r="X36" s="159"/>
      <c r="Y36" s="8"/>
      <c r="Z36" s="8"/>
      <c r="AA36" s="8"/>
      <c r="AB36" s="8"/>
      <c r="AC36" s="8"/>
      <c r="AD36" s="8"/>
      <c r="AE36" s="8"/>
      <c r="AF36" s="8"/>
      <c r="AG36" s="8"/>
      <c r="AH36"/>
      <c r="AI36" s="8"/>
    </row>
    <row r="37" spans="1:35" s="36" customFormat="1" ht="45.75" customHeight="1" thickBot="1" x14ac:dyDescent="0.3">
      <c r="A37" s="318"/>
      <c r="B37" s="319"/>
      <c r="C37" s="6"/>
      <c r="D37" s="100"/>
      <c r="E37" s="186" t="s">
        <v>305</v>
      </c>
      <c r="F37" s="187" t="s">
        <v>15</v>
      </c>
      <c r="G37" s="100"/>
      <c r="H37" s="7"/>
      <c r="I37" s="139" t="s">
        <v>122</v>
      </c>
      <c r="J37" s="284" t="s">
        <v>15</v>
      </c>
      <c r="K37" s="100"/>
      <c r="L37" s="100"/>
      <c r="M37" s="46"/>
      <c r="N37" s="166"/>
      <c r="O37" s="320"/>
      <c r="P37" s="322"/>
      <c r="Q37" s="100"/>
      <c r="R37" s="100"/>
      <c r="S37" s="6"/>
      <c r="T37" s="7"/>
      <c r="U37" s="100"/>
      <c r="V37" s="145"/>
      <c r="W37" s="100"/>
      <c r="X37" s="145"/>
      <c r="Y37" s="203"/>
      <c r="Z37" s="8"/>
      <c r="AA37" s="8"/>
      <c r="AB37" s="8"/>
      <c r="AC37" s="8"/>
      <c r="AD37" s="8"/>
      <c r="AE37" s="8"/>
      <c r="AF37" s="8"/>
      <c r="AG37" s="8"/>
      <c r="AH37"/>
      <c r="AI37" s="8"/>
    </row>
    <row r="38" spans="1:35" s="8" customFormat="1" ht="36.75" customHeight="1" thickTop="1" thickBot="1" x14ac:dyDescent="0.3">
      <c r="A38" s="312" t="s">
        <v>23</v>
      </c>
      <c r="B38" s="313" t="s">
        <v>287</v>
      </c>
      <c r="C38" s="96"/>
      <c r="D38" s="97"/>
      <c r="E38" s="94"/>
      <c r="F38" s="97"/>
      <c r="G38" s="94"/>
      <c r="H38" s="95"/>
      <c r="I38" s="92" t="s">
        <v>103</v>
      </c>
      <c r="J38" s="93" t="s">
        <v>15</v>
      </c>
      <c r="K38" s="60" t="s">
        <v>134</v>
      </c>
      <c r="L38" s="127" t="s">
        <v>15</v>
      </c>
      <c r="M38" s="94"/>
      <c r="N38" s="94"/>
      <c r="O38" s="315" t="s">
        <v>23</v>
      </c>
      <c r="P38" s="316" t="s">
        <v>287</v>
      </c>
      <c r="Q38" s="48"/>
      <c r="R38" s="86"/>
      <c r="S38" s="94"/>
      <c r="T38" s="95"/>
      <c r="U38" s="85"/>
      <c r="V38" s="86"/>
      <c r="W38" s="128"/>
      <c r="X38" s="133"/>
      <c r="AH38"/>
    </row>
    <row r="39" spans="1:35" s="8" customFormat="1" ht="41.25" customHeight="1" thickTop="1" thickBot="1" x14ac:dyDescent="0.3">
      <c r="A39" s="312"/>
      <c r="B39" s="319"/>
      <c r="C39" s="210" t="s">
        <v>126</v>
      </c>
      <c r="D39" s="209" t="s">
        <v>16</v>
      </c>
      <c r="E39" s="108" t="s">
        <v>144</v>
      </c>
      <c r="F39" s="209" t="s">
        <v>16</v>
      </c>
      <c r="G39" s="100"/>
      <c r="H39" s="7"/>
      <c r="I39" s="270" t="s">
        <v>304</v>
      </c>
      <c r="J39" s="283" t="s">
        <v>16</v>
      </c>
      <c r="K39" s="281"/>
      <c r="L39" s="7"/>
      <c r="M39" s="140"/>
      <c r="N39" s="166"/>
      <c r="O39" s="315"/>
      <c r="P39" s="316"/>
      <c r="Q39" s="100"/>
      <c r="R39" s="100"/>
      <c r="S39" s="6"/>
      <c r="T39" s="7"/>
      <c r="U39" s="100"/>
      <c r="V39" s="101"/>
      <c r="W39" s="100"/>
      <c r="X39" s="145"/>
      <c r="Y39" s="203"/>
      <c r="AH39"/>
    </row>
    <row r="40" spans="1:35" s="8" customFormat="1" ht="40.5" customHeight="1" thickTop="1" x14ac:dyDescent="0.25">
      <c r="A40" s="112" t="s">
        <v>25</v>
      </c>
      <c r="B40" s="91" t="s">
        <v>288</v>
      </c>
      <c r="C40" s="134" t="s">
        <v>33</v>
      </c>
      <c r="D40" s="135" t="s">
        <v>15</v>
      </c>
      <c r="E40" s="94" t="s">
        <v>31</v>
      </c>
      <c r="F40" s="95"/>
      <c r="G40" s="94"/>
      <c r="H40" s="95"/>
      <c r="I40" s="94"/>
      <c r="J40" s="95"/>
      <c r="K40" s="95"/>
      <c r="L40" s="141"/>
      <c r="M40" s="95"/>
      <c r="N40" s="167"/>
      <c r="O40" s="179" t="s">
        <v>25</v>
      </c>
      <c r="P40" s="195" t="s">
        <v>288</v>
      </c>
      <c r="Q40" s="116"/>
      <c r="R40" s="117"/>
      <c r="S40" s="142"/>
      <c r="T40" s="95"/>
      <c r="U40" s="141"/>
      <c r="V40" s="95"/>
      <c r="W40" s="96"/>
      <c r="X40" s="98"/>
      <c r="AH40"/>
    </row>
    <row r="41" spans="1:35" s="8" customFormat="1" ht="40.5" hidden="1" customHeight="1" x14ac:dyDescent="0.25">
      <c r="A41" s="118" t="s">
        <v>69</v>
      </c>
      <c r="B41" s="27"/>
      <c r="C41" s="4"/>
      <c r="D41" s="5"/>
      <c r="E41" s="4"/>
      <c r="F41" s="5"/>
      <c r="G41" s="4"/>
      <c r="H41" s="5"/>
      <c r="I41" s="5"/>
      <c r="J41" s="5"/>
      <c r="K41" s="5"/>
      <c r="L41" s="14"/>
      <c r="M41" s="5"/>
      <c r="N41" s="168"/>
      <c r="O41" s="180" t="s">
        <v>69</v>
      </c>
      <c r="P41" s="182" t="s">
        <v>24</v>
      </c>
      <c r="Q41" s="172"/>
      <c r="R41" s="73"/>
      <c r="S41" s="9"/>
      <c r="T41" s="5"/>
      <c r="U41" s="14"/>
      <c r="V41" s="5"/>
      <c r="W41" s="6"/>
      <c r="X41" s="119"/>
    </row>
    <row r="42" spans="1:35" ht="24.95" customHeight="1" thickBot="1" x14ac:dyDescent="0.3">
      <c r="A42" s="324" t="s">
        <v>1</v>
      </c>
      <c r="B42" s="325"/>
      <c r="C42" s="122" t="s">
        <v>9</v>
      </c>
      <c r="D42" s="122" t="s">
        <v>3</v>
      </c>
      <c r="E42" s="122" t="s">
        <v>10</v>
      </c>
      <c r="F42" s="122" t="s">
        <v>3</v>
      </c>
      <c r="G42" s="122" t="s">
        <v>11</v>
      </c>
      <c r="H42" s="122" t="s">
        <v>3</v>
      </c>
      <c r="I42" s="122" t="s">
        <v>12</v>
      </c>
      <c r="J42" s="122" t="s">
        <v>3</v>
      </c>
      <c r="K42" s="123" t="s">
        <v>7</v>
      </c>
      <c r="L42" s="120" t="s">
        <v>3</v>
      </c>
      <c r="M42" s="123" t="s">
        <v>8</v>
      </c>
      <c r="N42" s="162" t="s">
        <v>3</v>
      </c>
      <c r="O42" s="324" t="s">
        <v>1</v>
      </c>
      <c r="P42" s="326"/>
      <c r="Q42" s="124" t="s">
        <v>9</v>
      </c>
      <c r="R42" s="122" t="s">
        <v>3</v>
      </c>
      <c r="S42" s="122" t="s">
        <v>10</v>
      </c>
      <c r="T42" s="122" t="s">
        <v>3</v>
      </c>
      <c r="U42" s="122" t="s">
        <v>11</v>
      </c>
      <c r="V42" s="122" t="s">
        <v>3</v>
      </c>
      <c r="W42" s="122" t="s">
        <v>12</v>
      </c>
      <c r="X42" s="125" t="s">
        <v>3</v>
      </c>
    </row>
    <row r="43" spans="1:35" s="8" customFormat="1" ht="44.25" customHeight="1" thickTop="1" x14ac:dyDescent="0.25">
      <c r="A43" s="312" t="s">
        <v>13</v>
      </c>
      <c r="B43" s="323" t="s">
        <v>289</v>
      </c>
      <c r="C43" s="85"/>
      <c r="D43" s="6"/>
      <c r="E43" s="46"/>
      <c r="F43" s="46"/>
      <c r="G43" s="85"/>
      <c r="H43" s="46"/>
      <c r="I43" s="85"/>
      <c r="J43" s="96"/>
      <c r="K43" s="85"/>
      <c r="L43" s="47"/>
      <c r="M43" s="86"/>
      <c r="N43" s="65"/>
      <c r="O43" s="315" t="s">
        <v>13</v>
      </c>
      <c r="P43" s="316" t="s">
        <v>289</v>
      </c>
      <c r="Q43" s="85"/>
      <c r="R43" s="89"/>
      <c r="S43" s="85"/>
      <c r="T43" s="47"/>
      <c r="U43" s="85"/>
      <c r="V43" s="47"/>
      <c r="W43" s="85"/>
      <c r="X43" s="157"/>
    </row>
    <row r="44" spans="1:35" s="8" customFormat="1" ht="40.5" customHeight="1" thickBot="1" x14ac:dyDescent="0.3">
      <c r="A44" s="312"/>
      <c r="B44" s="319"/>
      <c r="C44" s="81" t="s">
        <v>223</v>
      </c>
      <c r="D44" s="81" t="s">
        <v>16</v>
      </c>
      <c r="E44" s="6"/>
      <c r="F44" s="6"/>
      <c r="G44" s="100"/>
      <c r="H44" s="100"/>
      <c r="I44" s="100"/>
      <c r="J44" s="100"/>
      <c r="K44" s="81" t="s">
        <v>205</v>
      </c>
      <c r="L44" s="102" t="s">
        <v>15</v>
      </c>
      <c r="M44" s="6"/>
      <c r="N44" s="45"/>
      <c r="O44" s="315"/>
      <c r="P44" s="316"/>
      <c r="Q44" s="100"/>
      <c r="R44" s="145"/>
      <c r="S44" s="6"/>
      <c r="T44" s="7"/>
      <c r="U44" s="6"/>
      <c r="V44" s="7"/>
      <c r="W44" s="100"/>
      <c r="X44" s="145"/>
      <c r="Y44" s="203"/>
    </row>
    <row r="45" spans="1:35" s="8" customFormat="1" ht="46.5" customHeight="1" thickTop="1" x14ac:dyDescent="0.25">
      <c r="A45" s="317" t="s">
        <v>18</v>
      </c>
      <c r="B45" s="323" t="s">
        <v>290</v>
      </c>
      <c r="C45" s="94"/>
      <c r="D45" s="97"/>
      <c r="E45" s="94"/>
      <c r="F45" s="95"/>
      <c r="G45" s="85"/>
      <c r="H45" s="7"/>
      <c r="I45" s="46"/>
      <c r="J45" s="47"/>
      <c r="K45" s="94"/>
      <c r="L45" s="95"/>
      <c r="M45" s="94"/>
      <c r="N45" s="95"/>
      <c r="O45" s="314" t="s">
        <v>18</v>
      </c>
      <c r="P45" s="321" t="s">
        <v>290</v>
      </c>
      <c r="Q45" s="177"/>
      <c r="R45" s="95"/>
      <c r="S45" s="96"/>
      <c r="T45" s="97"/>
      <c r="U45" s="115"/>
      <c r="V45" s="115"/>
      <c r="W45" s="115"/>
      <c r="X45" s="144"/>
    </row>
    <row r="46" spans="1:35" s="8" customFormat="1" ht="46.5" customHeight="1" thickBot="1" x14ac:dyDescent="0.3">
      <c r="A46" s="318"/>
      <c r="B46" s="319"/>
      <c r="C46" s="194" t="s">
        <v>257</v>
      </c>
      <c r="D46" s="194" t="s">
        <v>16</v>
      </c>
      <c r="E46" s="100"/>
      <c r="F46" s="6"/>
      <c r="G46" s="99" t="s">
        <v>119</v>
      </c>
      <c r="H46" s="102" t="s">
        <v>16</v>
      </c>
      <c r="I46" s="210" t="s">
        <v>139</v>
      </c>
      <c r="J46" s="209" t="s">
        <v>15</v>
      </c>
      <c r="K46" s="204" t="s">
        <v>343</v>
      </c>
      <c r="L46" s="271" t="s">
        <v>15</v>
      </c>
      <c r="M46" s="85"/>
      <c r="N46" s="101"/>
      <c r="O46" s="320"/>
      <c r="P46" s="322"/>
      <c r="Q46" s="104" t="s">
        <v>299</v>
      </c>
      <c r="R46" s="131" t="s">
        <v>101</v>
      </c>
      <c r="S46" s="104" t="s">
        <v>265</v>
      </c>
      <c r="T46" s="131" t="s">
        <v>101</v>
      </c>
      <c r="U46" s="100"/>
      <c r="V46" s="101"/>
      <c r="W46" s="100"/>
      <c r="X46" s="101"/>
      <c r="Y46" s="203"/>
    </row>
    <row r="47" spans="1:35" s="8" customFormat="1" ht="41.25" customHeight="1" thickTop="1" x14ac:dyDescent="0.25">
      <c r="A47" s="312" t="s">
        <v>20</v>
      </c>
      <c r="B47" s="323" t="s">
        <v>291</v>
      </c>
      <c r="C47" s="94"/>
      <c r="D47" s="94"/>
      <c r="E47" s="96"/>
      <c r="F47" s="95"/>
      <c r="G47" s="46"/>
      <c r="H47" s="7"/>
      <c r="I47" s="204" t="s">
        <v>344</v>
      </c>
      <c r="J47" s="271" t="s">
        <v>16</v>
      </c>
      <c r="K47" s="278"/>
      <c r="L47" s="97"/>
      <c r="M47" s="94"/>
      <c r="N47" s="95"/>
      <c r="O47" s="315" t="s">
        <v>20</v>
      </c>
      <c r="P47" s="316" t="s">
        <v>291</v>
      </c>
      <c r="Q47" s="6"/>
      <c r="R47" s="7"/>
      <c r="S47" s="85"/>
      <c r="T47" s="86"/>
      <c r="U47" s="85"/>
      <c r="V47" s="143"/>
      <c r="W47" s="128"/>
      <c r="X47" s="160"/>
    </row>
    <row r="48" spans="1:35" s="8" customFormat="1" ht="43.5" customHeight="1" thickBot="1" x14ac:dyDescent="0.3">
      <c r="A48" s="312"/>
      <c r="B48" s="319"/>
      <c r="C48" s="100"/>
      <c r="D48" s="7"/>
      <c r="E48" s="6"/>
      <c r="F48" s="7"/>
      <c r="G48" s="81" t="s">
        <v>108</v>
      </c>
      <c r="H48" s="102" t="s">
        <v>15</v>
      </c>
      <c r="I48" s="81" t="s">
        <v>100</v>
      </c>
      <c r="J48" s="102" t="s">
        <v>15</v>
      </c>
      <c r="K48" s="279" t="s">
        <v>303</v>
      </c>
      <c r="L48" s="200" t="s">
        <v>15</v>
      </c>
      <c r="M48" s="6"/>
      <c r="N48" s="101"/>
      <c r="O48" s="315"/>
      <c r="P48" s="316"/>
      <c r="Q48" s="100"/>
      <c r="R48" s="101"/>
      <c r="S48" s="100"/>
      <c r="T48" s="101"/>
      <c r="U48" s="50"/>
      <c r="V48" s="45"/>
      <c r="W48" s="100"/>
      <c r="X48" s="132"/>
    </row>
    <row r="49" spans="1:25" s="8" customFormat="1" ht="41.25" customHeight="1" thickTop="1" x14ac:dyDescent="0.25">
      <c r="A49" s="317" t="s">
        <v>22</v>
      </c>
      <c r="B49" s="323" t="s">
        <v>292</v>
      </c>
      <c r="C49" s="46"/>
      <c r="D49" s="94"/>
      <c r="E49" s="94"/>
      <c r="F49" s="94"/>
      <c r="G49" s="94"/>
      <c r="H49" s="7"/>
      <c r="I49" s="215" t="s">
        <v>133</v>
      </c>
      <c r="J49" s="82" t="s">
        <v>16</v>
      </c>
      <c r="K49" s="94"/>
      <c r="L49" s="45"/>
      <c r="M49" s="94"/>
      <c r="N49" s="95"/>
      <c r="O49" s="314" t="s">
        <v>22</v>
      </c>
      <c r="P49" s="321" t="s">
        <v>292</v>
      </c>
      <c r="Q49" s="94"/>
      <c r="R49" s="117"/>
      <c r="S49" s="94"/>
      <c r="T49" s="95"/>
      <c r="U49" s="94"/>
      <c r="V49" s="146"/>
      <c r="W49" s="94"/>
      <c r="X49" s="133"/>
    </row>
    <row r="50" spans="1:25" s="8" customFormat="1" ht="45" customHeight="1" thickBot="1" x14ac:dyDescent="0.3">
      <c r="A50" s="318"/>
      <c r="B50" s="319"/>
      <c r="C50" s="126" t="s">
        <v>204</v>
      </c>
      <c r="D50" s="209" t="s">
        <v>16</v>
      </c>
      <c r="E50" s="100"/>
      <c r="F50" s="101"/>
      <c r="G50" s="85"/>
      <c r="H50" s="101"/>
      <c r="I50" s="108" t="s">
        <v>263</v>
      </c>
      <c r="J50" s="209" t="s">
        <v>15</v>
      </c>
      <c r="K50" s="108" t="s">
        <v>222</v>
      </c>
      <c r="L50" s="209" t="s">
        <v>15</v>
      </c>
      <c r="M50" s="85"/>
      <c r="N50" s="101"/>
      <c r="O50" s="320"/>
      <c r="P50" s="322"/>
      <c r="Q50" s="6"/>
      <c r="R50" s="101"/>
      <c r="S50" s="104" t="s">
        <v>269</v>
      </c>
      <c r="T50" s="214" t="s">
        <v>185</v>
      </c>
      <c r="U50" s="6"/>
      <c r="V50" s="145"/>
      <c r="W50" s="104" t="s">
        <v>298</v>
      </c>
      <c r="X50" s="214" t="s">
        <v>101</v>
      </c>
      <c r="Y50" s="203"/>
    </row>
    <row r="51" spans="1:25" s="8" customFormat="1" ht="40.5" customHeight="1" thickTop="1" x14ac:dyDescent="0.25">
      <c r="A51" s="317" t="s">
        <v>23</v>
      </c>
      <c r="B51" s="323" t="s">
        <v>293</v>
      </c>
      <c r="C51" s="184" t="s">
        <v>258</v>
      </c>
      <c r="D51" s="107" t="s">
        <v>16</v>
      </c>
      <c r="E51" s="96"/>
      <c r="F51" s="96"/>
      <c r="G51" s="184" t="s">
        <v>260</v>
      </c>
      <c r="H51" s="184" t="s">
        <v>16</v>
      </c>
      <c r="I51" s="184" t="s">
        <v>261</v>
      </c>
      <c r="J51" s="184" t="s">
        <v>16</v>
      </c>
      <c r="K51" s="94"/>
      <c r="L51" s="97"/>
      <c r="M51" s="94"/>
      <c r="N51" s="169"/>
      <c r="O51" s="314" t="s">
        <v>23</v>
      </c>
      <c r="P51" s="316" t="s">
        <v>293</v>
      </c>
      <c r="Q51" s="94"/>
      <c r="R51" s="7"/>
      <c r="S51" s="94"/>
      <c r="T51" s="85"/>
      <c r="U51" s="94"/>
      <c r="V51" s="146"/>
      <c r="W51" s="109"/>
      <c r="X51" s="133"/>
    </row>
    <row r="52" spans="1:25" s="8" customFormat="1" ht="45" customHeight="1" thickBot="1" x14ac:dyDescent="0.3">
      <c r="A52" s="318"/>
      <c r="B52" s="319"/>
      <c r="C52" s="39" t="s">
        <v>256</v>
      </c>
      <c r="D52" s="194" t="s">
        <v>15</v>
      </c>
      <c r="E52" s="60" t="s">
        <v>115</v>
      </c>
      <c r="F52" s="127" t="s">
        <v>15</v>
      </c>
      <c r="G52" s="85"/>
      <c r="H52" s="101"/>
      <c r="I52" s="4"/>
      <c r="J52" s="7"/>
      <c r="K52" s="85"/>
      <c r="L52" s="101"/>
      <c r="M52" s="85"/>
      <c r="N52" s="101"/>
      <c r="O52" s="320"/>
      <c r="P52" s="316"/>
      <c r="Q52" s="100"/>
      <c r="R52" s="101"/>
      <c r="S52" s="100"/>
      <c r="T52" s="101"/>
      <c r="U52" s="171"/>
      <c r="V52" s="101"/>
      <c r="W52" s="100"/>
      <c r="X52" s="101"/>
    </row>
    <row r="53" spans="1:25" s="8" customFormat="1" ht="42.75" customHeight="1" thickTop="1" thickBot="1" x14ac:dyDescent="0.3">
      <c r="A53" s="150" t="s">
        <v>25</v>
      </c>
      <c r="B53" s="91" t="s">
        <v>294</v>
      </c>
      <c r="C53" s="94"/>
      <c r="D53" s="95"/>
      <c r="E53" s="151"/>
      <c r="F53" s="154"/>
      <c r="G53" s="217"/>
      <c r="H53" s="152"/>
      <c r="I53" s="151"/>
      <c r="J53" s="152"/>
      <c r="K53" s="151"/>
      <c r="L53" s="152"/>
      <c r="M53" s="151"/>
      <c r="N53" s="154"/>
      <c r="O53" s="183" t="s">
        <v>25</v>
      </c>
      <c r="P53" s="195" t="s">
        <v>294</v>
      </c>
      <c r="Q53" s="153"/>
      <c r="R53" s="152"/>
      <c r="S53" s="151"/>
      <c r="T53" s="152"/>
      <c r="U53" s="153"/>
      <c r="V53" s="154"/>
      <c r="W53" s="155"/>
      <c r="X53" s="156"/>
    </row>
    <row r="54" spans="1:25" s="8" customFormat="1" ht="42.75" hidden="1" customHeight="1" thickTop="1" thickBot="1" x14ac:dyDescent="0.3">
      <c r="A54" s="147" t="s">
        <v>69</v>
      </c>
      <c r="B54" s="222"/>
      <c r="C54" s="46"/>
      <c r="D54" s="47"/>
      <c r="E54" s="85"/>
      <c r="F54" s="86"/>
      <c r="G54" s="148"/>
      <c r="H54" s="86"/>
      <c r="I54" s="85"/>
      <c r="J54" s="86"/>
      <c r="K54" s="85"/>
      <c r="L54" s="86"/>
      <c r="M54" s="46"/>
      <c r="N54" s="86"/>
      <c r="O54" s="149" t="s">
        <v>69</v>
      </c>
      <c r="P54" s="74" t="s">
        <v>95</v>
      </c>
      <c r="Q54" s="128"/>
      <c r="R54" s="111"/>
      <c r="S54" s="46"/>
      <c r="T54" s="86"/>
      <c r="U54" s="48"/>
      <c r="V54" s="65"/>
      <c r="W54" s="128"/>
      <c r="X54" s="129"/>
    </row>
    <row r="55" spans="1:25" ht="29.25" customHeight="1" thickTop="1" x14ac:dyDescent="0.25">
      <c r="B55" s="223"/>
      <c r="C55" s="223"/>
      <c r="D55" s="223"/>
      <c r="G55" s="42"/>
      <c r="I55" s="15" t="s">
        <v>43</v>
      </c>
      <c r="J55" s="15"/>
      <c r="K55" s="16" t="s">
        <v>1</v>
      </c>
      <c r="L55" s="16" t="s">
        <v>44</v>
      </c>
      <c r="M55" s="16" t="s">
        <v>1</v>
      </c>
      <c r="N55" s="16" t="s">
        <v>44</v>
      </c>
      <c r="O55" s="330" t="s">
        <v>45</v>
      </c>
      <c r="P55" s="330"/>
      <c r="Q55" s="16" t="s">
        <v>46</v>
      </c>
      <c r="R55" s="16" t="s">
        <v>1</v>
      </c>
      <c r="S55" s="16" t="s">
        <v>44</v>
      </c>
      <c r="T55" s="16" t="s">
        <v>45</v>
      </c>
    </row>
    <row r="56" spans="1:25" ht="29.25" customHeight="1" x14ac:dyDescent="0.25">
      <c r="E56" t="s">
        <v>31</v>
      </c>
      <c r="I56" s="17" t="s">
        <v>47</v>
      </c>
      <c r="J56" s="18"/>
      <c r="K56" s="19">
        <f>2*(COUNTIF($C$4:$J$15,"TRANG")+COUNTIF($Q$4:$X$15,"TRANG")-COUNTIF(G15:J15,"TRANG"))</f>
        <v>14</v>
      </c>
      <c r="L56" s="19">
        <f>2*(COUNTIF($M$4:$N$15,"TRANG")+COUNTIF(K4:L15,"TRANG"))</f>
        <v>4</v>
      </c>
      <c r="M56" s="19">
        <f>2*(COUNTIF($C$4:$J$15,"TRANG")+COUNTIF($Q$4:$X$15,"TRANG")-COUNTIF(I15:L15,"TRANG"))</f>
        <v>14</v>
      </c>
      <c r="N56" s="19">
        <f>2*(COUNTIF($M$4:$N$15,"TRANG")+COUNTIF(K4:L15,"TRANG"))</f>
        <v>4</v>
      </c>
      <c r="O56" s="331">
        <f t="shared" ref="O56:O60" si="0">SUM(M56:N56)</f>
        <v>18</v>
      </c>
      <c r="P56" s="331"/>
      <c r="Q56" s="41" t="s">
        <v>47</v>
      </c>
      <c r="R56" s="19">
        <f>M56+M62+M69+M76</f>
        <v>52</v>
      </c>
      <c r="S56" s="19">
        <f>N56+N62+N69+N76</f>
        <v>24</v>
      </c>
      <c r="T56" s="19">
        <f t="shared" ref="T56:T60" si="1">SUM(R56:S56)</f>
        <v>76</v>
      </c>
    </row>
    <row r="57" spans="1:25" ht="29.25" customHeight="1" x14ac:dyDescent="0.25">
      <c r="E57" t="s">
        <v>31</v>
      </c>
      <c r="I57" s="20" t="s">
        <v>48</v>
      </c>
      <c r="J57" s="21"/>
      <c r="K57" s="22">
        <f>2*(COUNTIF($C$4:$J$15,"UYÊN")+COUNTIF($Q$4:$X$15,"UYÊN")-COUNTIF(G15:J15,"UYÊN"))</f>
        <v>12</v>
      </c>
      <c r="L57" s="22">
        <f>2*(COUNTIF($M$4:$N$15,"UYÊN")+COUNTIF(K4:L15,"UYÊN"))</f>
        <v>0</v>
      </c>
      <c r="M57" s="22">
        <f>2*(COUNTIF($C$4:$J$15,"UYÊN")+COUNTIF($Q$4:$X$15,"UYÊN")-COUNTIF(I15:L15,"UYÊN"))</f>
        <v>12</v>
      </c>
      <c r="N57" s="22">
        <f>2*(COUNTIF($M$4:$N$15,"UYÊN")+COUNTIF(K4:L15,"UYÊN"))</f>
        <v>0</v>
      </c>
      <c r="O57" s="332">
        <f t="shared" si="0"/>
        <v>12</v>
      </c>
      <c r="P57" s="332"/>
      <c r="Q57" s="33" t="s">
        <v>48</v>
      </c>
      <c r="R57" s="22">
        <f>M57+M63+M70+M77</f>
        <v>74</v>
      </c>
      <c r="S57" s="22">
        <f>N57+N63+N70+N77</f>
        <v>0</v>
      </c>
      <c r="T57" s="22">
        <f t="shared" si="1"/>
        <v>74</v>
      </c>
    </row>
    <row r="58" spans="1:25" ht="29.25" customHeight="1" x14ac:dyDescent="0.25">
      <c r="C58" s="282"/>
      <c r="G58" t="s">
        <v>31</v>
      </c>
      <c r="I58" s="23"/>
      <c r="J58" s="24"/>
      <c r="K58" s="10">
        <f>2*(COUNTIF($C$4:$J$15,"NGUYÊN")+COUNTIF($Q$4:$X$15,"NGUYÊN")-COUNTIF(G15:J15,"NGUYÊN"))</f>
        <v>0</v>
      </c>
      <c r="L58" s="10">
        <f>2*(COUNTIF($M$4:$N$15,"NGUYÊN")+COUNTIF(K3:L13,"NGUYÊN"))</f>
        <v>0</v>
      </c>
      <c r="M58" s="10">
        <f>2*(COUNTIF($C$4:$J$15,"NGUYÊN")+COUNTIF($Q$4:$X$15,"NGUYÊN")-COUNTIF(I15:L15,"NGUYÊN"))</f>
        <v>0</v>
      </c>
      <c r="N58" s="10">
        <f>2*(COUNTIF($M$4:$N$15,"NGUYÊN")+COUNTIF(K3:L13,"NGUYÊN"))</f>
        <v>0</v>
      </c>
      <c r="O58" s="333">
        <f t="shared" si="0"/>
        <v>0</v>
      </c>
      <c r="P58" s="333"/>
      <c r="Q58" s="35"/>
      <c r="R58" s="10">
        <f t="shared" ref="R58:S60" si="2">M58+M65+M72+M79</f>
        <v>0</v>
      </c>
      <c r="S58" s="10">
        <f t="shared" si="2"/>
        <v>0</v>
      </c>
      <c r="T58" s="10">
        <f t="shared" si="1"/>
        <v>0</v>
      </c>
    </row>
    <row r="59" spans="1:25" ht="29.25" customHeight="1" x14ac:dyDescent="0.25">
      <c r="I59" s="30" t="s">
        <v>187</v>
      </c>
      <c r="J59" s="31"/>
      <c r="K59" s="32">
        <f>2*(COUNTIF($C$4:$J$15,"HOÀNG")+COUNTIF($Q$4:$X$15,"HOÀNG")-COUNTIF(G16:J16,"HOÀNG"))</f>
        <v>0</v>
      </c>
      <c r="L59" s="32">
        <f>2*(COUNTIF($M$4:$N$15,"HOÀNG")+COUNTIF(K4:L15,"HOÀNG"))</f>
        <v>0</v>
      </c>
      <c r="M59" s="32">
        <f>2*(COUNTIF($C$4:$J$15,"HOÀNG")+COUNTIF($Q$4:$X$15,"HOÀNG")-COUNTIF(I16:L16,"HOÀNG"))</f>
        <v>0</v>
      </c>
      <c r="N59" s="32">
        <f>2*(COUNTIF($M$4:$N$15,"HOÀNG")+COUNTIF(K4:L15,"HOÀNG"))</f>
        <v>0</v>
      </c>
      <c r="O59" s="334">
        <f>SUM(M59:N59)</f>
        <v>0</v>
      </c>
      <c r="P59" s="334"/>
      <c r="Q59" s="30" t="s">
        <v>187</v>
      </c>
      <c r="R59" s="32">
        <f t="shared" si="2"/>
        <v>4</v>
      </c>
      <c r="S59" s="32">
        <f t="shared" si="2"/>
        <v>0</v>
      </c>
      <c r="T59" s="32">
        <f t="shared" si="1"/>
        <v>4</v>
      </c>
    </row>
    <row r="60" spans="1:25" ht="29.25" customHeight="1" x14ac:dyDescent="0.25">
      <c r="I60" s="77" t="s">
        <v>98</v>
      </c>
      <c r="J60" s="78"/>
      <c r="K60" s="79">
        <f>2*(COUNTIF($C$4:$J$15,"HIẾU")+COUNTIF($Q$4:$X$15,"HIẾU")-COUNTIF(G17:J17,"HIẾU"))</f>
        <v>2</v>
      </c>
      <c r="L60" s="79">
        <f>2*(COUNTIF($M$4:$N$15,"HIẾU")+COUNTIF(K5:L16,"HIẾU"))</f>
        <v>0</v>
      </c>
      <c r="M60" s="79">
        <f>2*(COUNTIF($C$4:$J$15,"HIẾU")+COUNTIF($Q$4:$X$15,"HIẾU")-COUNTIF(I18:L18,"HIẾU"))</f>
        <v>2</v>
      </c>
      <c r="N60" s="79">
        <f>2*(COUNTIF($M$4:$N$15,"HIẾU")+COUNTIF(K5:L16,"HIẾU"))</f>
        <v>0</v>
      </c>
      <c r="O60" s="335">
        <f t="shared" si="0"/>
        <v>2</v>
      </c>
      <c r="P60" s="336"/>
      <c r="Q60" s="79" t="s">
        <v>98</v>
      </c>
      <c r="R60" s="11">
        <f>M60+M67+M74+M81</f>
        <v>14</v>
      </c>
      <c r="S60" s="11">
        <f t="shared" si="2"/>
        <v>0</v>
      </c>
      <c r="T60" s="11">
        <f t="shared" si="1"/>
        <v>14</v>
      </c>
    </row>
    <row r="61" spans="1:25" ht="29.25" customHeight="1" x14ac:dyDescent="0.25">
      <c r="I61" s="15" t="s">
        <v>51</v>
      </c>
      <c r="J61" s="25"/>
      <c r="K61" s="16" t="s">
        <v>1</v>
      </c>
      <c r="L61" s="16" t="s">
        <v>44</v>
      </c>
      <c r="M61" s="16" t="s">
        <v>1</v>
      </c>
      <c r="N61" s="16" t="s">
        <v>44</v>
      </c>
      <c r="O61" s="330" t="s">
        <v>45</v>
      </c>
      <c r="P61" s="330"/>
      <c r="T61" s="44"/>
      <c r="U61" t="s">
        <v>52</v>
      </c>
    </row>
    <row r="62" spans="1:25" ht="29.25" customHeight="1" x14ac:dyDescent="0.25">
      <c r="I62" s="17" t="s">
        <v>47</v>
      </c>
      <c r="J62" s="18"/>
      <c r="K62" s="19">
        <f>2*(COUNTIF($C$17:$J$28,"TRANG")+COUNTIF($Q$17:$X$28,"TRANG")-COUNTIF(G28:J28,"TRANG"))</f>
        <v>12</v>
      </c>
      <c r="L62" s="19">
        <f>2*(COUNTIF($M$17:$N$28,"TRANG")+COUNTIF(K17:L28,"TRANG"))</f>
        <v>6</v>
      </c>
      <c r="M62" s="19">
        <f>2*(COUNTIF($C$17:$J$28,"TRANG")+COUNTIF($Q$17:$X$28,"TRANG")-COUNTIF(I28:L28,"TRANG"))</f>
        <v>12</v>
      </c>
      <c r="N62" s="19">
        <f>2*(COUNTIF($M$17:$N$28,"TRANG")+COUNTIF(K17:L28,"TRANG"))</f>
        <v>6</v>
      </c>
      <c r="O62" s="331">
        <f t="shared" ref="O62:O67" si="3">SUM(M62:N62)</f>
        <v>18</v>
      </c>
      <c r="P62" s="331"/>
      <c r="T62" s="44"/>
    </row>
    <row r="63" spans="1:25" ht="29.25" customHeight="1" x14ac:dyDescent="0.25">
      <c r="I63" s="20" t="s">
        <v>48</v>
      </c>
      <c r="J63" s="21"/>
      <c r="K63" s="33">
        <f>2*(COUNTIF($C$17:$J$28,"UYÊN")+COUNTIF($Q$17:$X$28,"UYÊN")-COUNTIF(G29:J29,"UYÊN"))</f>
        <v>22</v>
      </c>
      <c r="L63" s="22">
        <f>2*(COUNTIF($M$17:$N$28,"UYÊN")+COUNTIF(K17:L28,"UYÊN"))</f>
        <v>0</v>
      </c>
      <c r="M63" s="33">
        <f>2*(COUNTIF($C$17:$J$28,"UYÊN")+COUNTIF($Q$17:$X$28,"UYÊN")-COUNTIF(I29:L29,"UYÊN"))</f>
        <v>22</v>
      </c>
      <c r="N63" s="22">
        <f>2*(COUNTIF($M$17:$N$28,"UYÊN")+COUNTIF(K17:L28,"UYÊN"))</f>
        <v>0</v>
      </c>
      <c r="O63" s="332">
        <f t="shared" si="3"/>
        <v>22</v>
      </c>
      <c r="P63" s="332"/>
      <c r="T63" s="44"/>
    </row>
    <row r="64" spans="1:25" ht="29.25" hidden="1" customHeight="1" x14ac:dyDescent="0.4">
      <c r="H64" s="26"/>
      <c r="I64" s="28"/>
      <c r="J64" s="29"/>
      <c r="K64" s="34"/>
      <c r="L64" s="13"/>
      <c r="M64" s="34"/>
      <c r="N64" s="13"/>
      <c r="O64" s="338"/>
      <c r="P64" s="338"/>
      <c r="T64" s="44"/>
    </row>
    <row r="65" spans="7:20" ht="29.25" customHeight="1" x14ac:dyDescent="0.4">
      <c r="H65" s="26"/>
      <c r="I65" s="23"/>
      <c r="J65" s="24"/>
      <c r="K65" s="35">
        <f>2*(COUNTIF($C$17:$J$28,"NGUYÊN")+COUNTIF($Q$17:$X$28,"NGUYÊN")-COUNTIF(G31:J32,"NGUYÊN"))</f>
        <v>0</v>
      </c>
      <c r="L65" s="10">
        <f>2*(COUNTIF($M$17:$N$28,"NGUYÊN")+COUNTIF(K16:L26,"NGUYÊN"))</f>
        <v>0</v>
      </c>
      <c r="M65" s="10">
        <f>2*(COUNTIF($C$4:$J$15,"NGUYÊN")+COUNTIF($Q$4:$X$15,"NGUYÊN")-COUNTIF(H21:J21,"NGUYÊN"))</f>
        <v>0</v>
      </c>
      <c r="N65" s="10">
        <f>2*(COUNTIF($M$17:$N$28,"NGUYÊN")+COUNTIF(K16:L26,"NGUYÊN"))</f>
        <v>0</v>
      </c>
      <c r="O65" s="333">
        <f t="shared" si="3"/>
        <v>0</v>
      </c>
      <c r="P65" s="333"/>
      <c r="T65" s="44"/>
    </row>
    <row r="66" spans="7:20" ht="29.25" customHeight="1" x14ac:dyDescent="0.4">
      <c r="H66" s="26"/>
      <c r="I66" s="30" t="s">
        <v>187</v>
      </c>
      <c r="J66" s="31"/>
      <c r="K66" s="40">
        <f>2*(COUNTIF($C$17:$J$28,"HOÀNG")+COUNTIF($Q$17:$X$28,"HOÀNG")-COUNTIF(G32:J33,"HOÀNG"))</f>
        <v>2</v>
      </c>
      <c r="L66" s="32">
        <f>2*(COUNTIF($M$17:$N$28,"HOÀNG")+COUNTIF(K17:L28,"HOÀNG"))</f>
        <v>0</v>
      </c>
      <c r="M66" s="40">
        <f>2*(COUNTIF($C$17:$J$28,"HOÀNG")+COUNTIF($Q$17:$X$28,"HOÀNG")-COUNTIF(I32:L33,"HOÀNG"))</f>
        <v>2</v>
      </c>
      <c r="N66" s="32">
        <f>2*(COUNTIF($M$17:$N$28,"HOÀNG")+COUNTIF(K17:L28,"HOÀNG"))</f>
        <v>0</v>
      </c>
      <c r="O66" s="334">
        <f t="shared" si="3"/>
        <v>2</v>
      </c>
      <c r="P66" s="334"/>
      <c r="T66" s="44"/>
    </row>
    <row r="67" spans="7:20" ht="29.25" customHeight="1" x14ac:dyDescent="0.4">
      <c r="H67" s="26"/>
      <c r="I67" s="77" t="s">
        <v>98</v>
      </c>
      <c r="J67" s="78"/>
      <c r="K67" s="79">
        <f>2*(COUNTIF($C$17:$J$28,"HIẾU")+COUNTIF($Q$17:$X$28,"HIẾU")-COUNTIF(G33:J34,"HIẾU"))</f>
        <v>6</v>
      </c>
      <c r="L67" s="11">
        <f>2*(COUNTIF($M$17:$N$28,"HIẾU")+COUNTIF(K18:L29,"HIẾU"))</f>
        <v>0</v>
      </c>
      <c r="M67" s="79">
        <f>2*(COUNTIF($C$17:$J$28,"HIẾU")+COUNTIF($Q$17:$X$28,"HIẾU")-COUNTIF(I33:L34,"HIẾU"))</f>
        <v>6</v>
      </c>
      <c r="N67" s="11">
        <f>2*(COUNTIF($M$17:$N$28,"HIẾU")+COUNTIF(K18:L29,"HIẾU"))</f>
        <v>0</v>
      </c>
      <c r="O67" s="339">
        <f t="shared" si="3"/>
        <v>6</v>
      </c>
      <c r="P67" s="339"/>
      <c r="T67" s="44"/>
    </row>
    <row r="68" spans="7:20" ht="29.25" customHeight="1" x14ac:dyDescent="0.25">
      <c r="I68" s="15" t="s">
        <v>53</v>
      </c>
      <c r="J68" s="25"/>
      <c r="K68" s="16" t="s">
        <v>1</v>
      </c>
      <c r="L68" s="16" t="s">
        <v>44</v>
      </c>
      <c r="M68" s="16" t="s">
        <v>1</v>
      </c>
      <c r="N68" s="16" t="s">
        <v>44</v>
      </c>
      <c r="O68" s="330" t="s">
        <v>45</v>
      </c>
      <c r="P68" s="330"/>
      <c r="T68" s="44"/>
    </row>
    <row r="69" spans="7:20" ht="29.25" customHeight="1" x14ac:dyDescent="0.25">
      <c r="G69" s="337"/>
      <c r="I69" s="17" t="s">
        <v>47</v>
      </c>
      <c r="J69" s="18"/>
      <c r="K69" s="19">
        <f>2*(COUNTIF($C$30:$J$41,"TRANG")+COUNTIF($Q$30:$X$41,"TRANG")-COUNTIF($G$41:$J$41,"TRANG"))</f>
        <v>14</v>
      </c>
      <c r="L69" s="19">
        <f>2*(COUNTIF($M$30:$N$41,"TRANG")+COUNTIF(K31:L41,"TRANG"))</f>
        <v>6</v>
      </c>
      <c r="M69" s="19">
        <f>2*(COUNTIF($C$30:$J$41,"TRANG")+COUNTIF($Q$30:$X$41,"TRANG")-COUNTIF($G$41:$J$41,"TRANG"))</f>
        <v>14</v>
      </c>
      <c r="N69" s="19">
        <f>2*(COUNTIF($M$30:$N$41,"TRANG")+COUNTIF(K31:L41,"TRANG"))</f>
        <v>6</v>
      </c>
      <c r="O69" s="331">
        <f t="shared" ref="O69:O74" si="4">SUM(M69:N69)</f>
        <v>20</v>
      </c>
      <c r="P69" s="331"/>
      <c r="T69" s="44"/>
    </row>
    <row r="70" spans="7:20" ht="29.25" customHeight="1" x14ac:dyDescent="0.25">
      <c r="G70" s="337"/>
      <c r="I70" s="20" t="s">
        <v>48</v>
      </c>
      <c r="J70" s="21"/>
      <c r="K70" s="22">
        <f>2*(COUNTIF($C$30:$J$41,"UYÊN")+COUNTIF($Q$30:$X$41,"UYÊN")-COUNTIF($G$41:$J$41,"UYÊN"))</f>
        <v>22</v>
      </c>
      <c r="L70" s="22">
        <f>2*(COUNTIF($M$30:$N$41,"UYÊN")+COUNTIF(K31:L41,"UYÊN"))</f>
        <v>0</v>
      </c>
      <c r="M70" s="22">
        <f>2*(COUNTIF($C$30:$J$41,"UYÊN")+COUNTIF($Q$30:$X$41,"UYÊN")-COUNTIF($G$41:$J$41,"UYÊN"))</f>
        <v>22</v>
      </c>
      <c r="N70" s="22">
        <f>2*(COUNTIF($M$30:$N$41,"UYÊN")+COUNTIF(K31:L41,"UYÊN"))</f>
        <v>0</v>
      </c>
      <c r="O70" s="332">
        <f t="shared" si="4"/>
        <v>22</v>
      </c>
      <c r="P70" s="332"/>
      <c r="T70" s="44"/>
    </row>
    <row r="71" spans="7:20" ht="29.25" hidden="1" customHeight="1" x14ac:dyDescent="0.25">
      <c r="G71" s="337"/>
      <c r="I71" s="28"/>
      <c r="J71" s="29"/>
      <c r="K71" s="13"/>
      <c r="L71" s="13"/>
      <c r="M71" s="13"/>
      <c r="N71" s="13"/>
      <c r="O71" s="338"/>
      <c r="P71" s="338"/>
      <c r="T71" s="44"/>
    </row>
    <row r="72" spans="7:20" ht="29.25" customHeight="1" x14ac:dyDescent="0.25">
      <c r="G72" s="337"/>
      <c r="I72" s="23"/>
      <c r="J72" s="24"/>
      <c r="K72" s="10">
        <f>2*(COUNTIF($C$30:$J$41,"NGUYÊN")+COUNTIF($Q$30:$X$41,"NGUYÊN")-COUNTIF($G$41:$J$41,"NGUYÊN"))</f>
        <v>0</v>
      </c>
      <c r="L72" s="10">
        <f>2*(COUNTIF($M$30:$N$41,"NGUYÊN")+COUNTIF(K29:L39,"NGUYÊN"))</f>
        <v>0</v>
      </c>
      <c r="M72" s="10">
        <f>2*(COUNTIF($C$30:$J$41,"NGUYÊN")+COUNTIF($Q$30:$X$41,"NGUYÊN")-COUNTIF($G$41:$J$41,"NGUYÊN"))</f>
        <v>0</v>
      </c>
      <c r="N72" s="10">
        <f>2*(COUNTIF($M$30:$N$41,"NGUYÊN")+COUNTIF(K29:L39,"NGUYÊN"))</f>
        <v>0</v>
      </c>
      <c r="O72" s="333">
        <f t="shared" si="4"/>
        <v>0</v>
      </c>
      <c r="P72" s="333"/>
      <c r="T72" s="44"/>
    </row>
    <row r="73" spans="7:20" ht="29.25" customHeight="1" x14ac:dyDescent="0.25">
      <c r="G73" s="337"/>
      <c r="I73" s="30" t="s">
        <v>187</v>
      </c>
      <c r="J73" s="31"/>
      <c r="K73" s="32">
        <f>2*(COUNTIF($C$30:$J$41,"HOÀNG")+COUNTIF($Q$30:$X$41,"HOÀNG")-COUNTIF($G$41:$J$41,"HOÀNG"))</f>
        <v>0</v>
      </c>
      <c r="L73" s="32">
        <f>2*(COUNTIF($M$30:$N$41,"HOÀNG")+COUNTIF(K31:L41,"HOÀNG"))</f>
        <v>0</v>
      </c>
      <c r="M73" s="32">
        <f>2*(COUNTIF($C$30:$J$41,"HOÀNG")+COUNTIF($Q$30:$X$41,"HOÀNG")-COUNTIF($G$41:$J$41,"HOÀNG"))</f>
        <v>0</v>
      </c>
      <c r="N73" s="32">
        <f>2*(COUNTIF($M$30:$N$41,"HOÀNG")+COUNTIF(K31:L41,"HOÀNG"))</f>
        <v>0</v>
      </c>
      <c r="O73" s="334">
        <f t="shared" si="4"/>
        <v>0</v>
      </c>
      <c r="P73" s="334"/>
      <c r="T73" s="44"/>
    </row>
    <row r="74" spans="7:20" ht="29.25" customHeight="1" x14ac:dyDescent="0.5">
      <c r="G74" s="76"/>
      <c r="I74" s="77" t="s">
        <v>98</v>
      </c>
      <c r="J74" s="78"/>
      <c r="K74" s="11">
        <f>2*(COUNTIF($C$30:$J$41,"HIẾU")+COUNTIF($Q$30:$X$41,"HIẾU")-COUNTIF($G$41:$J$41,"HIẾU"))</f>
        <v>0</v>
      </c>
      <c r="L74" s="11">
        <f>2*(COUNTIF($M$30:$N$41,"HIẾU")+COUNTIF(K32:L42,"HIẾU"))</f>
        <v>0</v>
      </c>
      <c r="M74" s="11">
        <f>2*(COUNTIF($C$30:$J$41,"HIẾU")+COUNTIF($Q$30:$X$41,"HIẾU")-COUNTIF($G$41:$J$41,"HIẾU"))</f>
        <v>0</v>
      </c>
      <c r="N74" s="11">
        <f>2*(COUNTIF($M$30:$N$41,"HIẾU")+COUNTIF(K32:L42,"HIẾU"))</f>
        <v>0</v>
      </c>
      <c r="O74" s="339">
        <f t="shared" si="4"/>
        <v>0</v>
      </c>
      <c r="P74" s="339"/>
      <c r="T74" s="44"/>
    </row>
    <row r="75" spans="7:20" ht="29.25" customHeight="1" x14ac:dyDescent="0.25">
      <c r="I75" s="15" t="s">
        <v>54</v>
      </c>
      <c r="J75" s="25"/>
      <c r="K75" s="16" t="s">
        <v>1</v>
      </c>
      <c r="L75" s="16" t="s">
        <v>44</v>
      </c>
      <c r="M75" s="16" t="s">
        <v>1</v>
      </c>
      <c r="N75" s="16" t="s">
        <v>44</v>
      </c>
      <c r="O75" s="330" t="s">
        <v>45</v>
      </c>
      <c r="P75" s="330"/>
      <c r="T75" s="44"/>
    </row>
    <row r="76" spans="7:20" ht="29.25" customHeight="1" x14ac:dyDescent="0.25">
      <c r="I76" s="17" t="s">
        <v>47</v>
      </c>
      <c r="J76" s="18"/>
      <c r="K76" s="19">
        <f>2*(COUNTIF($C$43:$J$54,"TRANG")+COUNTIF($Q$43:$X$54,"TRANG")-COUNTIF($G$54:$J$54,"TRANG"))</f>
        <v>12</v>
      </c>
      <c r="L76" s="19">
        <f>2*(COUNTIF($M$43:$N$54,"TRANG")+COUNTIF(K43:L54,"TRANG"))</f>
        <v>8</v>
      </c>
      <c r="M76" s="19">
        <f>2*(COUNTIF($C$43:$J$54,"TRANG")+COUNTIF($Q$43:$X$54,"TRANG")-COUNTIF($G$54:$J$54,"TRANG"))</f>
        <v>12</v>
      </c>
      <c r="N76" s="19">
        <f>2*(COUNTIF($M$43:$N$54,"TRANG")+COUNTIF(K43:L54,"TRANG"))</f>
        <v>8</v>
      </c>
      <c r="O76" s="331">
        <f t="shared" ref="O76:O81" si="5">SUM(M76:N76)</f>
        <v>20</v>
      </c>
      <c r="P76" s="331"/>
      <c r="T76" s="44"/>
    </row>
    <row r="77" spans="7:20" ht="29.25" customHeight="1" x14ac:dyDescent="0.25">
      <c r="I77" s="20" t="s">
        <v>48</v>
      </c>
      <c r="J77" s="21"/>
      <c r="K77" s="22">
        <f>2*(COUNTIF($C$43:$J$54,"UYÊN")+COUNTIF($Q$43:$X$54,"UYÊN")-COUNTIF($G$54:$J$54,"UYÊN"))</f>
        <v>18</v>
      </c>
      <c r="L77" s="22">
        <f>2*(COUNTIF($M$43:$N$54,"UYÊN")+COUNTIF(K43:L54,"UYÊN"))</f>
        <v>0</v>
      </c>
      <c r="M77" s="22">
        <f>2*(COUNTIF($C$43:$J$54,"UYÊN")+COUNTIF($Q$43:$X$54,"UYÊN")-COUNTIF($G$54:$J$54,"UYÊN"))</f>
        <v>18</v>
      </c>
      <c r="N77" s="22">
        <f>2*(COUNTIF($M$43:$N$54,"UYÊN")+COUNTIF(K43:L54,"UYÊN"))</f>
        <v>0</v>
      </c>
      <c r="O77" s="332">
        <f t="shared" si="5"/>
        <v>18</v>
      </c>
      <c r="P77" s="332"/>
      <c r="T77" s="44"/>
    </row>
    <row r="78" spans="7:20" ht="29.25" hidden="1" customHeight="1" x14ac:dyDescent="0.4">
      <c r="H78" s="26"/>
      <c r="I78" s="28"/>
      <c r="J78" s="29"/>
      <c r="K78" s="13"/>
      <c r="L78" s="13"/>
      <c r="M78" s="13"/>
      <c r="N78" s="13"/>
      <c r="O78" s="338"/>
      <c r="P78" s="338"/>
      <c r="T78" s="44"/>
    </row>
    <row r="79" spans="7:20" ht="29.25" customHeight="1" x14ac:dyDescent="0.4">
      <c r="H79" s="26"/>
      <c r="I79" s="23"/>
      <c r="J79" s="24"/>
      <c r="K79" s="10">
        <f>2*(COUNTIF($C$43:$J$54,"NGUYÊN")+COUNTIF($Q$43:$X$54,"NGUYÊN")-COUNTIF($G$54:$J$54,"NGUYÊN"))</f>
        <v>0</v>
      </c>
      <c r="L79" s="10">
        <f>2*(COUNTIF($M$43:$N$54,"NGUYÊN")+COUNTIF(K42:L52,"NGUYÊN"))</f>
        <v>0</v>
      </c>
      <c r="M79" s="10">
        <f>2*(COUNTIF($C$43:$J$54,"NGUYÊN")+COUNTIF($Q$43:$X$54,"NGUYÊN")-COUNTIF($G$54:$J$54,"NGUYÊN"))</f>
        <v>0</v>
      </c>
      <c r="N79" s="10">
        <f>2*(COUNTIF($M$43:$N$54,"NGUYÊN")+COUNTIF(K42:L52,"NGUYÊN"))</f>
        <v>0</v>
      </c>
      <c r="O79" s="333">
        <f t="shared" si="5"/>
        <v>0</v>
      </c>
      <c r="P79" s="333"/>
      <c r="T79" s="44"/>
    </row>
    <row r="80" spans="7:20" ht="26.25" x14ac:dyDescent="0.4">
      <c r="H80" s="26"/>
      <c r="I80" s="30" t="s">
        <v>187</v>
      </c>
      <c r="J80" s="31"/>
      <c r="K80" s="32">
        <f>2*(COUNTIF($C$43:$J$54,"HOÀNG")+COUNTIF($Q$43:$X$54,"HOÀNG")-COUNTIF($G$54:$J$54,"HOÀNG"))</f>
        <v>2</v>
      </c>
      <c r="L80" s="32">
        <f>2*(COUNTIF($M$43:$N$54,"DÂN")+COUNTIF(K43:L54,"DÂN"))</f>
        <v>0</v>
      </c>
      <c r="M80" s="32">
        <f>2*(COUNTIF($C$43:$J$54,"HOÀNG")+COUNTIF($Q$43:$X$54,"HOÀNG")-COUNTIF($G$54:$J$54,"HOÀNG"))</f>
        <v>2</v>
      </c>
      <c r="N80" s="32">
        <f>2*(COUNTIF($M$43:$N$54,"HOÀNG")+COUNTIF(K43:L54,"HOÀNG"))</f>
        <v>0</v>
      </c>
      <c r="O80" s="334">
        <f>SUM(M80:N80)</f>
        <v>2</v>
      </c>
      <c r="P80" s="334"/>
      <c r="T80" s="44"/>
    </row>
    <row r="81" spans="1:20" ht="26.25" x14ac:dyDescent="0.4">
      <c r="A81" s="42"/>
      <c r="H81" s="26"/>
      <c r="I81" s="77" t="s">
        <v>98</v>
      </c>
      <c r="J81" s="78"/>
      <c r="K81" s="11">
        <f>2*(COUNTIF($C$43:$J$54,"HIẾU")+COUNTIF($Q$43:$X$54,"HIẾU")-COUNTIF($G$54:$J$54,"HIẾU"))</f>
        <v>6</v>
      </c>
      <c r="L81" s="11">
        <f>2*(COUNTIF($M$43:$N$54,"HIẾU")+COUNTIF(K44:L55,"HIẾU"))</f>
        <v>0</v>
      </c>
      <c r="M81" s="11">
        <f>2*(COUNTIF($C$43:$J$54,"HIẾU")+COUNTIF($Q$43:$X$54,"HIẾU")-COUNTIF($G$54:$J$54,"HIẾU"))</f>
        <v>6</v>
      </c>
      <c r="N81" s="11">
        <f>2*(COUNTIF($M$43:$N$54,"HIẾU")+COUNTIF(K44:L55,"HIẾU"))</f>
        <v>0</v>
      </c>
      <c r="O81" s="339">
        <f t="shared" si="5"/>
        <v>6</v>
      </c>
      <c r="P81" s="339"/>
      <c r="T81" s="44"/>
    </row>
    <row r="82" spans="1:20" x14ac:dyDescent="0.25">
      <c r="T82" s="44"/>
    </row>
    <row r="83" spans="1:20" x14ac:dyDescent="0.25">
      <c r="T83" s="44"/>
    </row>
  </sheetData>
  <mergeCells count="119">
    <mergeCell ref="O80:P80"/>
    <mergeCell ref="O81:P81"/>
    <mergeCell ref="O74:P74"/>
    <mergeCell ref="O75:P75"/>
    <mergeCell ref="O76:P76"/>
    <mergeCell ref="O77:P77"/>
    <mergeCell ref="O78:P78"/>
    <mergeCell ref="O79:P79"/>
    <mergeCell ref="O67:P67"/>
    <mergeCell ref="O68:P68"/>
    <mergeCell ref="G69:G73"/>
    <mergeCell ref="O69:P69"/>
    <mergeCell ref="O70:P70"/>
    <mergeCell ref="O71:P71"/>
    <mergeCell ref="O72:P72"/>
    <mergeCell ref="O73:P73"/>
    <mergeCell ref="O61:P61"/>
    <mergeCell ref="O62:P62"/>
    <mergeCell ref="O63:P63"/>
    <mergeCell ref="O64:P64"/>
    <mergeCell ref="O65:P65"/>
    <mergeCell ref="O66:P66"/>
    <mergeCell ref="O55:P55"/>
    <mergeCell ref="O56:P56"/>
    <mergeCell ref="O57:P57"/>
    <mergeCell ref="O58:P58"/>
    <mergeCell ref="O59:P59"/>
    <mergeCell ref="O60:P60"/>
    <mergeCell ref="A49:A50"/>
    <mergeCell ref="B49:B50"/>
    <mergeCell ref="O49:O50"/>
    <mergeCell ref="P49:P50"/>
    <mergeCell ref="A51:A52"/>
    <mergeCell ref="B51:B52"/>
    <mergeCell ref="O51:O52"/>
    <mergeCell ref="P51:P52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AFD00-7DEA-4315-BA65-39D4C149C851}">
  <dimension ref="A1:AI83"/>
  <sheetViews>
    <sheetView zoomScale="70" zoomScaleNormal="70" workbookViewId="0">
      <pane xSplit="2" ySplit="3" topLeftCell="G43" activePane="bottomRight" state="frozen"/>
      <selection pane="topRight" activeCell="C1" sqref="C1"/>
      <selection pane="bottomLeft" activeCell="A4" sqref="A4"/>
      <selection pane="bottomRight" activeCell="G32" sqref="G32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5.57031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12" customWidth="1"/>
    <col min="21" max="21" width="34.140625" customWidth="1"/>
    <col min="22" max="22" width="9.85546875" customWidth="1"/>
    <col min="23" max="23" width="36.28515625" customWidth="1"/>
    <col min="24" max="24" width="14.85546875" customWidth="1"/>
  </cols>
  <sheetData>
    <row r="1" spans="1:25" ht="138.75" customHeight="1" x14ac:dyDescent="0.25">
      <c r="A1" s="300" t="s">
        <v>372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1"/>
      <c r="S1" s="301"/>
      <c r="T1" s="301"/>
      <c r="U1" s="301"/>
      <c r="V1" s="301"/>
      <c r="W1" s="301"/>
      <c r="X1" s="302"/>
    </row>
    <row r="2" spans="1:25" s="1" customFormat="1" ht="64.5" customHeight="1" x14ac:dyDescent="0.25">
      <c r="A2" s="303" t="s">
        <v>136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4"/>
      <c r="O2" s="305" t="s">
        <v>0</v>
      </c>
      <c r="P2" s="306"/>
      <c r="Q2" s="306"/>
      <c r="R2" s="306"/>
      <c r="S2" s="306"/>
      <c r="T2" s="306"/>
      <c r="U2" s="306"/>
      <c r="V2" s="306"/>
      <c r="W2" s="306"/>
      <c r="X2" s="306"/>
      <c r="Y2"/>
    </row>
    <row r="3" spans="1:25" ht="20.25" thickBot="1" x14ac:dyDescent="0.3">
      <c r="A3" s="307" t="s">
        <v>1</v>
      </c>
      <c r="B3" s="308"/>
      <c r="C3" s="2" t="s">
        <v>2</v>
      </c>
      <c r="D3" s="3" t="s">
        <v>3</v>
      </c>
      <c r="E3" s="3" t="s">
        <v>4</v>
      </c>
      <c r="F3" s="3" t="s">
        <v>3</v>
      </c>
      <c r="G3" s="220" t="s">
        <v>5</v>
      </c>
      <c r="H3" s="122" t="s">
        <v>3</v>
      </c>
      <c r="I3" s="3" t="s">
        <v>6</v>
      </c>
      <c r="J3" s="122" t="s">
        <v>3</v>
      </c>
      <c r="K3" s="123" t="s">
        <v>7</v>
      </c>
      <c r="L3" s="120" t="s">
        <v>3</v>
      </c>
      <c r="M3" s="123" t="s">
        <v>8</v>
      </c>
      <c r="N3" s="219" t="s">
        <v>3</v>
      </c>
      <c r="O3" s="309" t="s">
        <v>1</v>
      </c>
      <c r="P3" s="310"/>
      <c r="Q3" s="2" t="s">
        <v>9</v>
      </c>
      <c r="R3" s="3" t="s">
        <v>3</v>
      </c>
      <c r="S3" s="3" t="s">
        <v>10</v>
      </c>
      <c r="T3" s="3" t="s">
        <v>3</v>
      </c>
      <c r="U3" s="3" t="s">
        <v>11</v>
      </c>
      <c r="V3" s="3" t="s">
        <v>3</v>
      </c>
      <c r="W3" s="3" t="s">
        <v>12</v>
      </c>
      <c r="X3" s="3" t="s">
        <v>3</v>
      </c>
    </row>
    <row r="4" spans="1:25" s="8" customFormat="1" ht="39.75" customHeight="1" thickTop="1" x14ac:dyDescent="0.25">
      <c r="A4" s="311" t="s">
        <v>13</v>
      </c>
      <c r="B4" s="313" t="s">
        <v>311</v>
      </c>
      <c r="C4" s="6"/>
      <c r="D4" s="94"/>
      <c r="E4" s="94"/>
      <c r="F4" s="94"/>
      <c r="G4" s="94"/>
      <c r="H4" s="7"/>
      <c r="I4" s="94"/>
      <c r="J4" s="7"/>
      <c r="K4" s="85"/>
      <c r="L4" s="86"/>
      <c r="M4" s="85"/>
      <c r="N4" s="98"/>
      <c r="O4" s="314" t="s">
        <v>13</v>
      </c>
      <c r="P4" s="316" t="s">
        <v>311</v>
      </c>
      <c r="Q4" s="43"/>
      <c r="R4" s="5"/>
      <c r="S4" s="4"/>
      <c r="T4" s="5"/>
      <c r="U4" s="4"/>
      <c r="V4" s="5"/>
      <c r="W4" s="4"/>
      <c r="X4" s="119"/>
      <c r="Y4"/>
    </row>
    <row r="5" spans="1:25" s="8" customFormat="1" ht="40.9" customHeight="1" thickBot="1" x14ac:dyDescent="0.3">
      <c r="A5" s="312"/>
      <c r="B5" s="313"/>
      <c r="C5" s="39" t="s">
        <v>335</v>
      </c>
      <c r="D5" s="194" t="s">
        <v>16</v>
      </c>
      <c r="E5" s="99" t="s">
        <v>295</v>
      </c>
      <c r="F5" s="99" t="s">
        <v>16</v>
      </c>
      <c r="G5" s="100"/>
      <c r="H5" s="100"/>
      <c r="I5" s="194" t="s">
        <v>337</v>
      </c>
      <c r="J5" s="194" t="s">
        <v>16</v>
      </c>
      <c r="K5" s="81" t="s">
        <v>339</v>
      </c>
      <c r="L5" s="99" t="s">
        <v>15</v>
      </c>
      <c r="M5" s="6"/>
      <c r="N5" s="161"/>
      <c r="O5" s="315"/>
      <c r="P5" s="316"/>
      <c r="Q5" s="100"/>
      <c r="R5" s="145"/>
      <c r="S5" s="6"/>
      <c r="T5" s="7"/>
      <c r="U5" s="100"/>
      <c r="V5" s="145"/>
      <c r="W5" s="100"/>
      <c r="X5" s="132"/>
      <c r="Y5"/>
    </row>
    <row r="6" spans="1:25" s="8" customFormat="1" ht="36.75" customHeight="1" thickTop="1" thickBot="1" x14ac:dyDescent="0.3">
      <c r="A6" s="317" t="s">
        <v>18</v>
      </c>
      <c r="B6" s="323" t="s">
        <v>312</v>
      </c>
      <c r="C6" s="92" t="s">
        <v>131</v>
      </c>
      <c r="D6" s="93" t="s">
        <v>15</v>
      </c>
      <c r="E6" s="285" t="s">
        <v>351</v>
      </c>
      <c r="F6" s="286" t="s">
        <v>15</v>
      </c>
      <c r="G6" s="94"/>
      <c r="H6" s="95"/>
      <c r="I6" s="6"/>
      <c r="J6" s="94"/>
      <c r="K6" s="96"/>
      <c r="L6" s="96"/>
      <c r="M6" s="94"/>
      <c r="N6" s="146"/>
      <c r="O6" s="314" t="s">
        <v>18</v>
      </c>
      <c r="P6" s="321" t="s">
        <v>312</v>
      </c>
      <c r="Q6" s="170"/>
      <c r="R6" s="95"/>
      <c r="S6" s="94"/>
      <c r="T6" s="95"/>
      <c r="U6" s="96"/>
      <c r="V6" s="97"/>
      <c r="W6" s="6"/>
      <c r="X6" s="45"/>
      <c r="Y6" s="238"/>
    </row>
    <row r="7" spans="1:25" s="8" customFormat="1" ht="40.5" customHeight="1" thickTop="1" thickBot="1" x14ac:dyDescent="0.3">
      <c r="A7" s="318"/>
      <c r="B7" s="319"/>
      <c r="C7" s="100"/>
      <c r="D7" s="100"/>
      <c r="E7" s="139" t="s">
        <v>165</v>
      </c>
      <c r="F7" s="139" t="s">
        <v>16</v>
      </c>
      <c r="G7" s="100"/>
      <c r="H7" s="100"/>
      <c r="I7" s="288" t="s">
        <v>348</v>
      </c>
      <c r="J7" s="289" t="s">
        <v>16</v>
      </c>
      <c r="K7" s="81" t="s">
        <v>340</v>
      </c>
      <c r="L7" s="99" t="s">
        <v>15</v>
      </c>
      <c r="M7" s="103"/>
      <c r="N7" s="145"/>
      <c r="O7" s="320"/>
      <c r="P7" s="322"/>
      <c r="Q7" s="100"/>
      <c r="R7" s="145"/>
      <c r="S7" s="100"/>
      <c r="T7" s="100"/>
      <c r="U7" s="100"/>
      <c r="V7" s="101"/>
      <c r="W7" s="134" t="s">
        <v>353</v>
      </c>
      <c r="X7" s="135" t="s">
        <v>15</v>
      </c>
      <c r="Y7" s="238"/>
    </row>
    <row r="8" spans="1:25" s="8" customFormat="1" ht="42" customHeight="1" thickTop="1" x14ac:dyDescent="0.25">
      <c r="A8" s="312" t="s">
        <v>20</v>
      </c>
      <c r="B8" s="313" t="s">
        <v>313</v>
      </c>
      <c r="C8" s="94"/>
      <c r="D8" s="47"/>
      <c r="E8" s="94"/>
      <c r="F8" s="95"/>
      <c r="G8" s="94"/>
      <c r="H8" s="94"/>
      <c r="I8" s="94"/>
      <c r="J8" s="95"/>
      <c r="K8" s="278"/>
      <c r="L8" s="47"/>
      <c r="M8" s="95"/>
      <c r="N8" s="65"/>
      <c r="O8" s="315" t="s">
        <v>20</v>
      </c>
      <c r="P8" s="316" t="s">
        <v>313</v>
      </c>
      <c r="Q8" s="6"/>
      <c r="R8" s="7"/>
      <c r="S8" s="88"/>
      <c r="T8" s="47"/>
      <c r="U8" s="85"/>
      <c r="V8" s="95"/>
      <c r="W8" s="85"/>
      <c r="X8" s="234"/>
      <c r="Y8"/>
    </row>
    <row r="9" spans="1:25" s="8" customFormat="1" ht="48.75" customHeight="1" thickBot="1" x14ac:dyDescent="0.3">
      <c r="A9" s="312"/>
      <c r="B9" s="319"/>
      <c r="C9" s="208" t="s">
        <v>147</v>
      </c>
      <c r="D9" s="127" t="s">
        <v>16</v>
      </c>
      <c r="E9" s="100"/>
      <c r="F9" s="100"/>
      <c r="G9" s="100"/>
      <c r="H9" s="100"/>
      <c r="I9" s="81" t="s">
        <v>161</v>
      </c>
      <c r="J9" s="81" t="s">
        <v>15</v>
      </c>
      <c r="K9" s="81" t="s">
        <v>132</v>
      </c>
      <c r="L9" s="99" t="s">
        <v>15</v>
      </c>
      <c r="M9" s="45"/>
      <c r="N9" s="45"/>
      <c r="O9" s="315"/>
      <c r="P9" s="316"/>
      <c r="Q9" s="100"/>
      <c r="R9" s="101"/>
      <c r="S9" s="80"/>
      <c r="T9" s="7"/>
      <c r="U9" s="100"/>
      <c r="V9" s="100"/>
      <c r="W9" s="100"/>
      <c r="X9" s="161"/>
      <c r="Y9" s="238"/>
    </row>
    <row r="10" spans="1:25" s="8" customFormat="1" ht="42.6" customHeight="1" thickTop="1" thickBot="1" x14ac:dyDescent="0.3">
      <c r="A10" s="317" t="s">
        <v>22</v>
      </c>
      <c r="B10" s="313" t="s">
        <v>314</v>
      </c>
      <c r="C10" s="184" t="s">
        <v>336</v>
      </c>
      <c r="D10" s="184" t="s">
        <v>16</v>
      </c>
      <c r="E10" s="96"/>
      <c r="F10" s="7"/>
      <c r="G10" s="184" t="s">
        <v>338</v>
      </c>
      <c r="H10" s="39" t="s">
        <v>16</v>
      </c>
      <c r="I10" s="94"/>
      <c r="J10" s="95"/>
      <c r="K10" s="94"/>
      <c r="L10" s="95"/>
      <c r="M10" s="94"/>
      <c r="N10" s="146"/>
      <c r="O10" s="314" t="s">
        <v>22</v>
      </c>
      <c r="P10" s="321" t="s">
        <v>314</v>
      </c>
      <c r="Q10" s="94"/>
      <c r="R10" s="96"/>
      <c r="S10" s="94"/>
      <c r="T10" s="95"/>
      <c r="U10" s="6"/>
      <c r="V10" s="45"/>
      <c r="W10" s="46"/>
      <c r="X10" s="98"/>
      <c r="Y10" s="238"/>
    </row>
    <row r="11" spans="1:25" s="8" customFormat="1" ht="36.75" customHeight="1" thickTop="1" thickBot="1" x14ac:dyDescent="0.3">
      <c r="A11" s="318"/>
      <c r="B11" s="319"/>
      <c r="C11" s="100"/>
      <c r="D11" s="6"/>
      <c r="E11" s="81" t="s">
        <v>342</v>
      </c>
      <c r="F11" s="81" t="s">
        <v>15</v>
      </c>
      <c r="G11" s="191"/>
      <c r="H11" s="100"/>
      <c r="I11" s="99" t="s">
        <v>122</v>
      </c>
      <c r="J11" s="81" t="s">
        <v>15</v>
      </c>
      <c r="K11" s="100"/>
      <c r="L11" s="100"/>
      <c r="M11" s="100"/>
      <c r="N11" s="100"/>
      <c r="O11" s="320"/>
      <c r="P11" s="322"/>
      <c r="Q11" s="6"/>
      <c r="R11" s="45"/>
      <c r="S11" s="100"/>
      <c r="T11" s="100"/>
      <c r="U11" s="134" t="s">
        <v>356</v>
      </c>
      <c r="V11" s="135" t="s">
        <v>101</v>
      </c>
      <c r="W11" s="134" t="s">
        <v>357</v>
      </c>
      <c r="X11" s="135" t="s">
        <v>101</v>
      </c>
      <c r="Y11" s="238"/>
    </row>
    <row r="12" spans="1:25" s="8" customFormat="1" ht="39" customHeight="1" thickTop="1" x14ac:dyDescent="0.25">
      <c r="A12" s="312" t="s">
        <v>23</v>
      </c>
      <c r="B12" s="313" t="s">
        <v>315</v>
      </c>
      <c r="C12" s="285" t="s">
        <v>349</v>
      </c>
      <c r="D12" s="286" t="s">
        <v>16</v>
      </c>
      <c r="E12" s="94"/>
      <c r="F12" s="95"/>
      <c r="G12" s="94"/>
      <c r="H12" s="95"/>
      <c r="I12" s="81" t="s">
        <v>341</v>
      </c>
      <c r="J12" s="215" t="s">
        <v>16</v>
      </c>
      <c r="K12" s="280"/>
      <c r="L12" s="106"/>
      <c r="M12" s="62"/>
      <c r="N12" s="95"/>
      <c r="O12" s="315" t="s">
        <v>23</v>
      </c>
      <c r="P12" s="316" t="s">
        <v>315</v>
      </c>
      <c r="Q12" s="94"/>
      <c r="R12" s="94"/>
      <c r="S12" s="85"/>
      <c r="T12" s="86"/>
      <c r="U12" s="85"/>
      <c r="V12" s="95"/>
      <c r="W12" s="109"/>
      <c r="X12" s="98"/>
      <c r="Y12"/>
    </row>
    <row r="13" spans="1:25" s="8" customFormat="1" ht="39" customHeight="1" thickBot="1" x14ac:dyDescent="0.3">
      <c r="A13" s="312"/>
      <c r="B13" s="319"/>
      <c r="C13" s="100"/>
      <c r="D13" s="7"/>
      <c r="E13" s="100"/>
      <c r="F13" s="100"/>
      <c r="G13" s="100"/>
      <c r="H13" s="197"/>
      <c r="I13" s="210" t="s">
        <v>103</v>
      </c>
      <c r="J13" s="209" t="s">
        <v>15</v>
      </c>
      <c r="K13" s="210" t="s">
        <v>134</v>
      </c>
      <c r="L13" s="209" t="s">
        <v>15</v>
      </c>
      <c r="M13" s="100"/>
      <c r="N13" s="101"/>
      <c r="O13" s="315"/>
      <c r="P13" s="316"/>
      <c r="Q13" s="175"/>
      <c r="R13" s="197"/>
      <c r="S13" s="6"/>
      <c r="T13" s="7"/>
      <c r="U13" s="100"/>
      <c r="V13" s="145"/>
      <c r="W13" s="100"/>
      <c r="X13" s="145"/>
      <c r="Y13" s="238"/>
    </row>
    <row r="14" spans="1:25" s="8" customFormat="1" ht="37.5" customHeight="1" thickTop="1" x14ac:dyDescent="0.25">
      <c r="A14" s="112" t="s">
        <v>25</v>
      </c>
      <c r="B14" s="113" t="s">
        <v>316</v>
      </c>
      <c r="C14" s="134" t="s">
        <v>33</v>
      </c>
      <c r="D14" s="135" t="s">
        <v>15</v>
      </c>
      <c r="E14" s="94"/>
      <c r="F14" s="95"/>
      <c r="G14" s="94"/>
      <c r="H14" s="95"/>
      <c r="I14" s="94"/>
      <c r="J14" s="94"/>
      <c r="K14" s="94"/>
      <c r="L14" s="94"/>
      <c r="M14" s="94"/>
      <c r="N14" s="146"/>
      <c r="O14" s="179" t="s">
        <v>25</v>
      </c>
      <c r="P14" s="195" t="s">
        <v>316</v>
      </c>
      <c r="Q14" s="116"/>
      <c r="R14" s="117"/>
      <c r="S14" s="96"/>
      <c r="T14" s="97"/>
      <c r="U14" s="96"/>
      <c r="V14" s="97"/>
      <c r="W14" s="94"/>
      <c r="X14" s="98"/>
      <c r="Y14"/>
    </row>
    <row r="15" spans="1:25" s="8" customFormat="1" ht="37.5" hidden="1" customHeight="1" x14ac:dyDescent="0.25">
      <c r="A15" s="118" t="s">
        <v>69</v>
      </c>
      <c r="B15" s="51"/>
      <c r="C15" s="4"/>
      <c r="D15" s="5"/>
      <c r="E15" s="62"/>
      <c r="F15" s="5"/>
      <c r="H15" s="5"/>
      <c r="I15" s="4"/>
      <c r="J15" s="5"/>
      <c r="K15" s="4"/>
      <c r="L15" s="5"/>
      <c r="M15" s="4"/>
      <c r="N15" s="49"/>
      <c r="O15" s="180" t="s">
        <v>69</v>
      </c>
      <c r="P15" s="181" t="s">
        <v>93</v>
      </c>
      <c r="Q15" s="172"/>
      <c r="R15" s="73"/>
      <c r="S15" s="6"/>
      <c r="T15" s="7"/>
      <c r="U15" s="6"/>
      <c r="V15" s="7"/>
      <c r="W15" s="4"/>
      <c r="X15" s="119"/>
      <c r="Y15"/>
    </row>
    <row r="16" spans="1:25" ht="24.75" customHeight="1" thickBot="1" x14ac:dyDescent="0.3">
      <c r="A16" s="324" t="s">
        <v>1</v>
      </c>
      <c r="B16" s="325"/>
      <c r="C16" s="121" t="s">
        <v>9</v>
      </c>
      <c r="D16" s="122" t="s">
        <v>3</v>
      </c>
      <c r="E16" s="122" t="s">
        <v>10</v>
      </c>
      <c r="F16" s="122" t="s">
        <v>3</v>
      </c>
      <c r="G16" s="122" t="s">
        <v>11</v>
      </c>
      <c r="H16" s="122" t="s">
        <v>3</v>
      </c>
      <c r="I16" s="122" t="s">
        <v>12</v>
      </c>
      <c r="J16" s="122" t="s">
        <v>3</v>
      </c>
      <c r="K16" s="123" t="s">
        <v>7</v>
      </c>
      <c r="L16" s="120" t="s">
        <v>3</v>
      </c>
      <c r="M16" s="123" t="s">
        <v>8</v>
      </c>
      <c r="N16" s="162" t="s">
        <v>3</v>
      </c>
      <c r="O16" s="324" t="s">
        <v>1</v>
      </c>
      <c r="P16" s="326"/>
      <c r="Q16" s="124" t="s">
        <v>9</v>
      </c>
      <c r="R16" s="122" t="s">
        <v>3</v>
      </c>
      <c r="S16" s="122" t="s">
        <v>10</v>
      </c>
      <c r="T16" s="122" t="s">
        <v>3</v>
      </c>
      <c r="U16" s="122" t="s">
        <v>11</v>
      </c>
      <c r="V16" s="122" t="s">
        <v>3</v>
      </c>
      <c r="W16" s="122" t="s">
        <v>12</v>
      </c>
      <c r="X16" s="125" t="s">
        <v>3</v>
      </c>
    </row>
    <row r="17" spans="1:35" s="8" customFormat="1" ht="48" customHeight="1" thickTop="1" x14ac:dyDescent="0.25">
      <c r="A17" s="312" t="s">
        <v>13</v>
      </c>
      <c r="B17" s="313" t="s">
        <v>317</v>
      </c>
      <c r="C17" s="6"/>
      <c r="D17" s="94"/>
      <c r="E17" s="94"/>
      <c r="F17" s="6"/>
      <c r="G17" s="94"/>
      <c r="H17" s="7"/>
      <c r="I17" s="94"/>
      <c r="J17" s="7"/>
      <c r="K17" s="94"/>
      <c r="L17" s="163"/>
      <c r="M17" s="85"/>
      <c r="N17" s="163"/>
      <c r="O17" s="315" t="s">
        <v>13</v>
      </c>
      <c r="P17" s="316" t="s">
        <v>317</v>
      </c>
      <c r="Q17" s="173"/>
      <c r="R17" s="86"/>
      <c r="S17" s="46"/>
      <c r="T17" s="47"/>
      <c r="U17" s="46"/>
      <c r="V17" s="47"/>
      <c r="W17" s="72"/>
      <c r="X17" s="158"/>
    </row>
    <row r="18" spans="1:35" s="8" customFormat="1" ht="41.25" customHeight="1" thickBot="1" x14ac:dyDescent="0.3">
      <c r="A18" s="312"/>
      <c r="B18" s="319"/>
      <c r="C18" s="100"/>
      <c r="D18" s="191"/>
      <c r="E18" s="99" t="s">
        <v>223</v>
      </c>
      <c r="F18" s="99" t="s">
        <v>16</v>
      </c>
      <c r="G18" s="99" t="s">
        <v>119</v>
      </c>
      <c r="H18" s="102" t="s">
        <v>16</v>
      </c>
      <c r="I18" s="100"/>
      <c r="J18" s="101"/>
      <c r="K18" s="99" t="s">
        <v>205</v>
      </c>
      <c r="L18" s="102" t="s">
        <v>15</v>
      </c>
      <c r="M18" s="100"/>
      <c r="N18" s="101"/>
      <c r="O18" s="315"/>
      <c r="P18" s="316"/>
      <c r="Q18" s="100"/>
      <c r="R18" s="145"/>
      <c r="S18" s="100"/>
      <c r="T18" s="100"/>
      <c r="U18" s="100"/>
      <c r="V18" s="100"/>
      <c r="W18" s="100"/>
      <c r="X18" s="132"/>
    </row>
    <row r="19" spans="1:35" s="8" customFormat="1" ht="46.9" customHeight="1" thickTop="1" x14ac:dyDescent="0.25">
      <c r="A19" s="317" t="s">
        <v>18</v>
      </c>
      <c r="B19" s="313" t="s">
        <v>318</v>
      </c>
      <c r="C19" s="96"/>
      <c r="D19" s="95"/>
      <c r="E19" s="96"/>
      <c r="F19" s="47"/>
      <c r="G19" s="94"/>
      <c r="H19" s="94"/>
      <c r="I19" s="92" t="s">
        <v>262</v>
      </c>
      <c r="J19" s="127" t="s">
        <v>15</v>
      </c>
      <c r="K19" s="92" t="s">
        <v>222</v>
      </c>
      <c r="L19" s="221" t="s">
        <v>15</v>
      </c>
      <c r="M19" s="94"/>
      <c r="N19" s="146"/>
      <c r="O19" s="314" t="s">
        <v>18</v>
      </c>
      <c r="P19" s="321" t="s">
        <v>318</v>
      </c>
      <c r="Q19" s="115"/>
      <c r="R19" s="115"/>
      <c r="S19" s="106"/>
      <c r="T19" s="115"/>
      <c r="U19" s="96"/>
      <c r="V19" s="97"/>
      <c r="W19" s="85"/>
      <c r="X19" s="98"/>
      <c r="Y19" s="203"/>
    </row>
    <row r="20" spans="1:35" s="8" customFormat="1" ht="46.5" customHeight="1" thickBot="1" x14ac:dyDescent="0.3">
      <c r="A20" s="318"/>
      <c r="B20" s="319"/>
      <c r="C20" s="100"/>
      <c r="D20" s="101"/>
      <c r="E20" s="186" t="s">
        <v>346</v>
      </c>
      <c r="F20" s="290" t="s">
        <v>16</v>
      </c>
      <c r="G20" s="100"/>
      <c r="H20" s="101"/>
      <c r="I20" s="100"/>
      <c r="J20" s="101"/>
      <c r="K20" s="100"/>
      <c r="L20" s="101"/>
      <c r="M20" s="100"/>
      <c r="N20" s="101"/>
      <c r="O20" s="320"/>
      <c r="P20" s="322"/>
      <c r="Q20" s="100"/>
      <c r="R20" s="145"/>
      <c r="S20" s="104" t="s">
        <v>265</v>
      </c>
      <c r="T20" s="214" t="s">
        <v>101</v>
      </c>
      <c r="U20" s="100"/>
      <c r="V20" s="101"/>
      <c r="W20" s="100"/>
      <c r="X20" s="145"/>
      <c r="Y20" s="203"/>
    </row>
    <row r="21" spans="1:35" s="8" customFormat="1" ht="45.75" customHeight="1" thickTop="1" x14ac:dyDescent="0.25">
      <c r="A21" s="312" t="s">
        <v>20</v>
      </c>
      <c r="B21" s="313" t="s">
        <v>319</v>
      </c>
      <c r="C21" s="94"/>
      <c r="D21" s="94"/>
      <c r="E21" s="94"/>
      <c r="F21" s="94"/>
      <c r="G21" s="94"/>
      <c r="H21" s="94"/>
      <c r="I21" s="208" t="s">
        <v>167</v>
      </c>
      <c r="J21" s="127" t="s">
        <v>16</v>
      </c>
      <c r="K21" s="87"/>
      <c r="L21" s="95"/>
      <c r="M21" s="46"/>
      <c r="N21" s="7"/>
      <c r="O21" s="315" t="s">
        <v>20</v>
      </c>
      <c r="P21" s="316" t="s">
        <v>319</v>
      </c>
      <c r="Q21" s="6"/>
      <c r="R21" s="7"/>
      <c r="S21" s="85"/>
      <c r="T21" s="86"/>
      <c r="U21" s="85"/>
      <c r="V21" s="47"/>
      <c r="W21" s="97"/>
      <c r="X21" s="213"/>
    </row>
    <row r="22" spans="1:35" s="8" customFormat="1" ht="53.25" customHeight="1" thickBot="1" x14ac:dyDescent="0.3">
      <c r="A22" s="312"/>
      <c r="B22" s="319"/>
      <c r="C22" s="291" t="s">
        <v>345</v>
      </c>
      <c r="D22" s="187" t="s">
        <v>16</v>
      </c>
      <c r="E22" s="100"/>
      <c r="F22" s="101"/>
      <c r="G22" s="100"/>
      <c r="H22" s="101"/>
      <c r="I22" s="99" t="s">
        <v>108</v>
      </c>
      <c r="J22" s="102" t="s">
        <v>15</v>
      </c>
      <c r="K22" s="100"/>
      <c r="L22" s="101"/>
      <c r="M22" s="103"/>
      <c r="N22" s="101"/>
      <c r="O22" s="315"/>
      <c r="P22" s="316"/>
      <c r="Q22" s="100"/>
      <c r="R22" s="101"/>
      <c r="S22" s="6"/>
      <c r="T22" s="7"/>
      <c r="U22" s="100"/>
      <c r="V22" s="145"/>
      <c r="W22" s="100"/>
      <c r="X22" s="145"/>
      <c r="Y22" s="203"/>
    </row>
    <row r="23" spans="1:35" s="8" customFormat="1" ht="42.75" customHeight="1" thickTop="1" x14ac:dyDescent="0.25">
      <c r="A23" s="317" t="s">
        <v>22</v>
      </c>
      <c r="B23" s="313" t="s">
        <v>320</v>
      </c>
      <c r="C23" s="94"/>
      <c r="D23" s="95"/>
      <c r="E23" s="92" t="s">
        <v>204</v>
      </c>
      <c r="F23" s="93" t="s">
        <v>16</v>
      </c>
      <c r="G23" s="94"/>
      <c r="H23" s="7"/>
      <c r="I23" s="92" t="s">
        <v>139</v>
      </c>
      <c r="J23" s="221" t="s">
        <v>15</v>
      </c>
      <c r="K23" s="285" t="s">
        <v>352</v>
      </c>
      <c r="L23" s="252" t="s">
        <v>15</v>
      </c>
      <c r="M23" s="46"/>
      <c r="N23" s="95"/>
      <c r="O23" s="314" t="s">
        <v>22</v>
      </c>
      <c r="P23" s="321" t="s">
        <v>320</v>
      </c>
      <c r="Q23" s="96"/>
      <c r="R23" s="96"/>
      <c r="S23" s="96"/>
      <c r="T23" s="97"/>
      <c r="U23" s="94"/>
      <c r="V23" s="97"/>
      <c r="W23" s="97"/>
      <c r="X23" s="213"/>
    </row>
    <row r="24" spans="1:35" s="8" customFormat="1" ht="49.5" customHeight="1" thickBot="1" x14ac:dyDescent="0.3">
      <c r="A24" s="318"/>
      <c r="B24" s="319"/>
      <c r="C24" s="100"/>
      <c r="D24" s="7"/>
      <c r="E24" s="6"/>
      <c r="F24" s="100"/>
      <c r="G24" s="191"/>
      <c r="H24" s="101"/>
      <c r="I24" s="185" t="s">
        <v>133</v>
      </c>
      <c r="J24" s="102" t="s">
        <v>16</v>
      </c>
      <c r="K24" s="291" t="s">
        <v>364</v>
      </c>
      <c r="L24" s="187" t="s">
        <v>101</v>
      </c>
      <c r="M24" s="100"/>
      <c r="N24" s="100"/>
      <c r="O24" s="320"/>
      <c r="P24" s="322"/>
      <c r="Q24" s="100"/>
      <c r="R24" s="101"/>
      <c r="S24" s="104" t="s">
        <v>269</v>
      </c>
      <c r="T24" s="214" t="s">
        <v>185</v>
      </c>
      <c r="U24" s="100"/>
      <c r="V24" s="101"/>
      <c r="W24" s="100"/>
      <c r="X24" s="145"/>
      <c r="Y24" s="203"/>
    </row>
    <row r="25" spans="1:35" s="8" customFormat="1" ht="50.25" customHeight="1" thickTop="1" x14ac:dyDescent="0.25">
      <c r="A25" s="312" t="s">
        <v>23</v>
      </c>
      <c r="B25" s="313" t="s">
        <v>321</v>
      </c>
      <c r="C25" s="134" t="s">
        <v>360</v>
      </c>
      <c r="D25" s="135" t="s">
        <v>15</v>
      </c>
      <c r="E25" s="126" t="s">
        <v>115</v>
      </c>
      <c r="F25" s="93" t="s">
        <v>15</v>
      </c>
      <c r="G25" s="94"/>
      <c r="H25" s="94"/>
      <c r="I25" s="96"/>
      <c r="J25" s="94"/>
      <c r="K25" s="94"/>
      <c r="L25" s="46"/>
      <c r="M25" s="46"/>
      <c r="N25" s="95"/>
      <c r="O25" s="315" t="s">
        <v>23</v>
      </c>
      <c r="P25" s="316" t="s">
        <v>321</v>
      </c>
      <c r="Q25" s="94"/>
      <c r="R25" s="47"/>
      <c r="S25" s="46"/>
      <c r="T25" s="95"/>
      <c r="U25" s="85"/>
      <c r="V25" s="86"/>
      <c r="W25" s="128"/>
      <c r="X25" s="160"/>
    </row>
    <row r="26" spans="1:35" s="8" customFormat="1" ht="43.5" customHeight="1" thickBot="1" x14ac:dyDescent="0.3">
      <c r="A26" s="312"/>
      <c r="B26" s="319"/>
      <c r="C26" s="6"/>
      <c r="D26" s="101"/>
      <c r="E26" s="6"/>
      <c r="F26" s="101"/>
      <c r="G26" s="100"/>
      <c r="H26" s="101"/>
      <c r="I26" s="100"/>
      <c r="J26" s="47"/>
      <c r="K26" s="46"/>
      <c r="L26" s="101"/>
      <c r="M26" s="100"/>
      <c r="N26" s="100"/>
      <c r="O26" s="315"/>
      <c r="P26" s="316"/>
      <c r="Q26" s="85"/>
      <c r="R26" s="100"/>
      <c r="S26" s="100"/>
      <c r="T26" s="145"/>
      <c r="U26" s="6"/>
      <c r="V26" s="7"/>
      <c r="W26" s="6"/>
      <c r="X26" s="159"/>
    </row>
    <row r="27" spans="1:35" s="8" customFormat="1" ht="40.5" customHeight="1" thickTop="1" x14ac:dyDescent="0.25">
      <c r="A27" s="90" t="s">
        <v>25</v>
      </c>
      <c r="B27" s="113" t="s">
        <v>322</v>
      </c>
      <c r="C27" s="134" t="s">
        <v>33</v>
      </c>
      <c r="D27" s="135" t="s">
        <v>15</v>
      </c>
      <c r="E27" s="94"/>
      <c r="F27" s="95"/>
      <c r="G27" s="85"/>
      <c r="H27" s="95"/>
      <c r="I27" s="85"/>
      <c r="J27" s="95"/>
      <c r="K27" s="94"/>
      <c r="L27" s="95"/>
      <c r="M27" s="96"/>
      <c r="N27" s="146"/>
      <c r="O27" s="178" t="s">
        <v>25</v>
      </c>
      <c r="P27" s="195" t="s">
        <v>322</v>
      </c>
      <c r="Q27" s="116"/>
      <c r="R27" s="117"/>
      <c r="S27" s="136"/>
      <c r="T27" s="97"/>
      <c r="U27" s="94"/>
      <c r="V27" s="97"/>
      <c r="W27" s="109"/>
      <c r="X27" s="137"/>
    </row>
    <row r="28" spans="1:35" s="8" customFormat="1" ht="40.5" hidden="1" customHeight="1" x14ac:dyDescent="0.25">
      <c r="A28" s="118" t="s">
        <v>69</v>
      </c>
      <c r="B28" s="51"/>
      <c r="C28" s="4"/>
      <c r="D28" s="5"/>
      <c r="E28" s="4"/>
      <c r="F28" s="5"/>
      <c r="G28" s="4"/>
      <c r="H28" s="5"/>
      <c r="I28" s="4"/>
      <c r="J28" s="5"/>
      <c r="K28" s="6"/>
      <c r="L28" s="5"/>
      <c r="M28" s="6"/>
      <c r="N28" s="49"/>
      <c r="O28" s="180" t="s">
        <v>69</v>
      </c>
      <c r="P28" s="181" t="s">
        <v>94</v>
      </c>
      <c r="Q28" s="172"/>
      <c r="R28" s="73"/>
      <c r="S28" s="12"/>
      <c r="T28" s="7"/>
      <c r="U28" s="4"/>
      <c r="V28" s="7"/>
      <c r="W28" s="4"/>
      <c r="X28" s="119"/>
    </row>
    <row r="29" spans="1:35" ht="24.95" customHeight="1" thickBot="1" x14ac:dyDescent="0.3">
      <c r="A29" s="324" t="s">
        <v>1</v>
      </c>
      <c r="B29" s="325"/>
      <c r="C29" s="122" t="s">
        <v>9</v>
      </c>
      <c r="D29" s="122" t="s">
        <v>3</v>
      </c>
      <c r="E29" s="122" t="s">
        <v>10</v>
      </c>
      <c r="F29" s="122" t="s">
        <v>3</v>
      </c>
      <c r="G29" s="122" t="s">
        <v>11</v>
      </c>
      <c r="H29" s="122" t="s">
        <v>3</v>
      </c>
      <c r="I29" s="122" t="s">
        <v>34</v>
      </c>
      <c r="J29" s="122" t="s">
        <v>3</v>
      </c>
      <c r="K29" s="123" t="s">
        <v>7</v>
      </c>
      <c r="L29" s="120" t="s">
        <v>3</v>
      </c>
      <c r="M29" s="123" t="s">
        <v>8</v>
      </c>
      <c r="N29" s="162" t="s">
        <v>3</v>
      </c>
      <c r="O29" s="324" t="s">
        <v>1</v>
      </c>
      <c r="P29" s="326"/>
      <c r="Q29" s="124" t="s">
        <v>9</v>
      </c>
      <c r="R29" s="122" t="s">
        <v>3</v>
      </c>
      <c r="S29" s="122" t="s">
        <v>10</v>
      </c>
      <c r="T29" s="122" t="s">
        <v>3</v>
      </c>
      <c r="U29" s="122" t="s">
        <v>11</v>
      </c>
      <c r="V29" s="122" t="s">
        <v>3</v>
      </c>
      <c r="W29" s="122" t="s">
        <v>12</v>
      </c>
      <c r="X29" s="125" t="s">
        <v>3</v>
      </c>
      <c r="Y29" s="8"/>
      <c r="Z29" s="8"/>
      <c r="AA29" s="8"/>
      <c r="AB29" s="8"/>
      <c r="AC29" s="8"/>
      <c r="AD29" s="8"/>
      <c r="AE29" s="8"/>
      <c r="AF29" s="8"/>
      <c r="AG29" s="8"/>
      <c r="AI29" s="8"/>
    </row>
    <row r="30" spans="1:35" s="36" customFormat="1" ht="45" customHeight="1" thickTop="1" x14ac:dyDescent="0.25">
      <c r="A30" s="327" t="s">
        <v>13</v>
      </c>
      <c r="B30" s="313" t="s">
        <v>323</v>
      </c>
      <c r="C30" s="6"/>
      <c r="D30" s="94"/>
      <c r="E30" s="96"/>
      <c r="F30" s="6"/>
      <c r="G30" s="94"/>
      <c r="H30" s="7"/>
      <c r="I30" s="94"/>
      <c r="J30" s="7"/>
      <c r="K30" s="6"/>
      <c r="L30" s="7"/>
      <c r="M30" s="85"/>
      <c r="N30" s="65"/>
      <c r="O30" s="315" t="s">
        <v>13</v>
      </c>
      <c r="P30" s="316" t="s">
        <v>323</v>
      </c>
      <c r="Q30" s="175"/>
      <c r="R30" s="47"/>
      <c r="S30" s="46"/>
      <c r="T30" s="47"/>
      <c r="U30" s="85"/>
      <c r="V30" s="86"/>
      <c r="W30" s="72"/>
      <c r="X30" s="158"/>
      <c r="Y30" s="8"/>
      <c r="Z30" s="8"/>
      <c r="AA30" s="8"/>
      <c r="AB30" s="8"/>
      <c r="AC30" s="8"/>
      <c r="AD30" s="8"/>
      <c r="AE30" s="8"/>
      <c r="AF30" s="8"/>
      <c r="AG30" s="8"/>
      <c r="AH30"/>
      <c r="AI30" s="8"/>
    </row>
    <row r="31" spans="1:35" s="36" customFormat="1" ht="38.25" customHeight="1" thickBot="1" x14ac:dyDescent="0.3">
      <c r="A31" s="327"/>
      <c r="B31" s="319"/>
      <c r="C31" s="39" t="s">
        <v>335</v>
      </c>
      <c r="D31" s="194" t="s">
        <v>16</v>
      </c>
      <c r="E31" s="100"/>
      <c r="F31" s="100"/>
      <c r="G31" s="100"/>
      <c r="H31" s="101"/>
      <c r="I31" s="194" t="s">
        <v>337</v>
      </c>
      <c r="J31" s="194" t="s">
        <v>16</v>
      </c>
      <c r="K31" s="81" t="s">
        <v>365</v>
      </c>
      <c r="L31" s="185" t="s">
        <v>15</v>
      </c>
      <c r="M31" s="6"/>
      <c r="N31" s="161"/>
      <c r="O31" s="315"/>
      <c r="P31" s="316"/>
      <c r="Q31" s="100"/>
      <c r="R31" s="145"/>
      <c r="S31" s="6"/>
      <c r="T31" s="7"/>
      <c r="U31" s="100"/>
      <c r="V31" s="7"/>
      <c r="W31" s="100"/>
      <c r="X31" s="132"/>
      <c r="Y31" s="8"/>
      <c r="Z31" s="8"/>
      <c r="AA31" s="8"/>
      <c r="AB31" s="8"/>
      <c r="AC31" s="8"/>
      <c r="AD31" s="8"/>
      <c r="AE31" s="8"/>
      <c r="AF31" s="8"/>
      <c r="AG31" s="8"/>
      <c r="AH31"/>
      <c r="AI31" s="8"/>
    </row>
    <row r="32" spans="1:35" s="36" customFormat="1" ht="42" customHeight="1" thickTop="1" x14ac:dyDescent="0.25">
      <c r="A32" s="328" t="s">
        <v>18</v>
      </c>
      <c r="B32" s="313" t="s">
        <v>324</v>
      </c>
      <c r="C32" s="94"/>
      <c r="D32" s="7"/>
      <c r="E32" s="215" t="s">
        <v>295</v>
      </c>
      <c r="F32" s="215" t="s">
        <v>16</v>
      </c>
      <c r="G32" s="92" t="s">
        <v>146</v>
      </c>
      <c r="H32" s="93" t="s">
        <v>16</v>
      </c>
      <c r="I32" s="46"/>
      <c r="J32" s="97"/>
      <c r="K32" s="94"/>
      <c r="L32" s="95"/>
      <c r="M32" s="96"/>
      <c r="N32" s="97"/>
      <c r="O32" s="314" t="s">
        <v>18</v>
      </c>
      <c r="P32" s="321" t="s">
        <v>324</v>
      </c>
      <c r="Q32" s="170"/>
      <c r="R32" s="95"/>
      <c r="S32" s="94"/>
      <c r="T32" s="95"/>
      <c r="U32" s="94"/>
      <c r="V32" s="95"/>
      <c r="W32" s="94"/>
      <c r="X32" s="98"/>
      <c r="Y32" s="37"/>
      <c r="Z32" s="8"/>
      <c r="AA32" s="8"/>
      <c r="AB32" s="8"/>
      <c r="AC32" s="8"/>
      <c r="AD32" s="8"/>
      <c r="AE32" s="8"/>
      <c r="AF32" s="8"/>
      <c r="AG32" s="8"/>
      <c r="AH32"/>
      <c r="AI32" s="8"/>
    </row>
    <row r="33" spans="1:35" s="36" customFormat="1" ht="39" customHeight="1" thickBot="1" x14ac:dyDescent="0.3">
      <c r="A33" s="329"/>
      <c r="B33" s="319"/>
      <c r="C33" s="208" t="s">
        <v>131</v>
      </c>
      <c r="D33" s="127" t="s">
        <v>15</v>
      </c>
      <c r="E33" s="108" t="s">
        <v>145</v>
      </c>
      <c r="F33" s="221" t="s">
        <v>15</v>
      </c>
      <c r="G33" s="100"/>
      <c r="H33" s="100"/>
      <c r="I33" s="100"/>
      <c r="J33" s="101"/>
      <c r="K33" s="81" t="s">
        <v>366</v>
      </c>
      <c r="L33" s="185" t="s">
        <v>15</v>
      </c>
      <c r="M33" s="100"/>
      <c r="N33" s="100"/>
      <c r="O33" s="320"/>
      <c r="P33" s="322"/>
      <c r="Q33" s="6"/>
      <c r="R33" s="101"/>
      <c r="S33" s="100"/>
      <c r="T33" s="101"/>
      <c r="U33" s="100"/>
      <c r="V33" s="101"/>
      <c r="W33" s="100"/>
      <c r="X33" s="101"/>
      <c r="Y33" s="8"/>
      <c r="Z33" s="8"/>
      <c r="AA33" s="8"/>
      <c r="AB33" s="8"/>
      <c r="AC33" s="8"/>
      <c r="AD33" s="8"/>
      <c r="AE33" s="8"/>
      <c r="AF33" s="8"/>
      <c r="AG33" s="8"/>
      <c r="AH33"/>
      <c r="AI33" s="8"/>
    </row>
    <row r="34" spans="1:35" s="36" customFormat="1" ht="45" customHeight="1" thickTop="1" x14ac:dyDescent="0.25">
      <c r="A34" s="327" t="s">
        <v>20</v>
      </c>
      <c r="B34" s="313" t="s">
        <v>325</v>
      </c>
      <c r="C34" s="94"/>
      <c r="D34" s="94"/>
      <c r="E34" s="94"/>
      <c r="F34" s="94"/>
      <c r="G34" s="94"/>
      <c r="H34" s="97"/>
      <c r="I34" s="94"/>
      <c r="J34" s="95"/>
      <c r="K34" s="94"/>
      <c r="L34" s="94"/>
      <c r="M34" s="46"/>
      <c r="N34" s="94"/>
      <c r="O34" s="315" t="s">
        <v>20</v>
      </c>
      <c r="P34" s="316" t="s">
        <v>325</v>
      </c>
      <c r="Q34" s="115"/>
      <c r="R34" s="89"/>
      <c r="S34" s="89"/>
      <c r="T34" s="89"/>
      <c r="U34" s="89"/>
      <c r="V34" s="89"/>
      <c r="W34" s="89"/>
      <c r="X34" s="158"/>
      <c r="Y34" s="8"/>
      <c r="Z34" s="8"/>
      <c r="AA34" s="8"/>
      <c r="AB34" s="8"/>
      <c r="AC34" s="8"/>
      <c r="AD34" s="8"/>
      <c r="AE34" s="8"/>
      <c r="AF34" s="8"/>
      <c r="AG34" s="8"/>
      <c r="AH34"/>
      <c r="AI34" s="8"/>
    </row>
    <row r="35" spans="1:35" s="36" customFormat="1" ht="45" customHeight="1" thickBot="1" x14ac:dyDescent="0.3">
      <c r="A35" s="327"/>
      <c r="B35" s="319"/>
      <c r="C35" s="99" t="s">
        <v>165</v>
      </c>
      <c r="D35" s="99" t="s">
        <v>16</v>
      </c>
      <c r="E35" s="100"/>
      <c r="F35" s="101"/>
      <c r="G35" s="100"/>
      <c r="H35" s="101"/>
      <c r="I35" s="99" t="s">
        <v>161</v>
      </c>
      <c r="J35" s="81" t="s">
        <v>15</v>
      </c>
      <c r="K35" s="81" t="s">
        <v>132</v>
      </c>
      <c r="L35" s="185" t="s">
        <v>15</v>
      </c>
      <c r="M35" s="140"/>
      <c r="N35" s="166"/>
      <c r="O35" s="315"/>
      <c r="P35" s="316"/>
      <c r="Q35" s="100"/>
      <c r="R35" s="101"/>
      <c r="S35" s="100"/>
      <c r="T35" s="6"/>
      <c r="U35" s="100"/>
      <c r="V35" s="6"/>
      <c r="W35" s="100"/>
      <c r="X35" s="145"/>
      <c r="Y35" s="203"/>
      <c r="Z35" s="8"/>
      <c r="AA35" s="8"/>
      <c r="AB35" s="8"/>
      <c r="AC35" s="8"/>
      <c r="AD35" s="8"/>
      <c r="AE35" s="8"/>
      <c r="AF35" s="8"/>
      <c r="AG35" s="8"/>
      <c r="AH35"/>
      <c r="AI35" s="8"/>
    </row>
    <row r="36" spans="1:35" s="36" customFormat="1" ht="48" customHeight="1" thickTop="1" x14ac:dyDescent="0.25">
      <c r="A36" s="317" t="s">
        <v>22</v>
      </c>
      <c r="B36" s="313" t="s">
        <v>326</v>
      </c>
      <c r="C36" s="107" t="s">
        <v>336</v>
      </c>
      <c r="D36" s="39" t="s">
        <v>16</v>
      </c>
      <c r="E36" s="94"/>
      <c r="F36" s="95"/>
      <c r="G36" s="107" t="s">
        <v>338</v>
      </c>
      <c r="H36" s="39" t="s">
        <v>16</v>
      </c>
      <c r="I36" s="46"/>
      <c r="J36" s="97"/>
      <c r="K36" s="94"/>
      <c r="L36" s="95"/>
      <c r="M36" s="95"/>
      <c r="N36" s="94"/>
      <c r="O36" s="314" t="s">
        <v>22</v>
      </c>
      <c r="P36" s="321" t="s">
        <v>326</v>
      </c>
      <c r="Q36" s="115"/>
      <c r="R36" s="89"/>
      <c r="S36" s="85"/>
      <c r="T36" s="95"/>
      <c r="U36" s="46"/>
      <c r="V36" s="95"/>
      <c r="W36" s="94"/>
      <c r="X36" s="159"/>
      <c r="Y36" s="8"/>
      <c r="Z36" s="8"/>
      <c r="AA36" s="8"/>
      <c r="AB36" s="8"/>
      <c r="AC36" s="8"/>
      <c r="AD36" s="8"/>
      <c r="AE36" s="8"/>
      <c r="AF36" s="8"/>
      <c r="AG36" s="8"/>
      <c r="AH36"/>
      <c r="AI36" s="8"/>
    </row>
    <row r="37" spans="1:35" s="36" customFormat="1" ht="45.75" customHeight="1" thickBot="1" x14ac:dyDescent="0.3">
      <c r="A37" s="318"/>
      <c r="B37" s="319"/>
      <c r="C37" s="6"/>
      <c r="D37" s="100"/>
      <c r="E37" s="81" t="s">
        <v>342</v>
      </c>
      <c r="F37" s="81" t="s">
        <v>15</v>
      </c>
      <c r="G37" s="100"/>
      <c r="H37" s="7"/>
      <c r="I37" s="99" t="s">
        <v>122</v>
      </c>
      <c r="J37" s="81" t="s">
        <v>15</v>
      </c>
      <c r="K37" s="100"/>
      <c r="L37" s="100"/>
      <c r="M37" s="46"/>
      <c r="N37" s="166"/>
      <c r="O37" s="320"/>
      <c r="P37" s="322"/>
      <c r="Q37" s="100"/>
      <c r="R37" s="101"/>
      <c r="S37" s="6"/>
      <c r="T37" s="7"/>
      <c r="U37" s="104" t="s">
        <v>354</v>
      </c>
      <c r="V37" s="131" t="s">
        <v>185</v>
      </c>
      <c r="W37" s="104" t="s">
        <v>355</v>
      </c>
      <c r="X37" s="131" t="s">
        <v>185</v>
      </c>
      <c r="Y37" s="203"/>
      <c r="Z37" s="8"/>
      <c r="AA37" s="8"/>
      <c r="AB37" s="8"/>
      <c r="AC37" s="8"/>
      <c r="AD37" s="8"/>
      <c r="AE37" s="8"/>
      <c r="AF37" s="8"/>
      <c r="AG37" s="8"/>
      <c r="AH37"/>
      <c r="AI37" s="8"/>
    </row>
    <row r="38" spans="1:35" s="8" customFormat="1" ht="36.75" customHeight="1" thickTop="1" x14ac:dyDescent="0.25">
      <c r="A38" s="312" t="s">
        <v>23</v>
      </c>
      <c r="B38" s="313" t="s">
        <v>327</v>
      </c>
      <c r="C38" s="96"/>
      <c r="D38" s="97"/>
      <c r="E38" s="94"/>
      <c r="F38" s="97"/>
      <c r="G38" s="94"/>
      <c r="H38" s="95"/>
      <c r="I38" s="92" t="s">
        <v>103</v>
      </c>
      <c r="J38" s="93" t="s">
        <v>15</v>
      </c>
      <c r="K38" s="4"/>
      <c r="L38" s="7"/>
      <c r="M38" s="94"/>
      <c r="N38" s="95"/>
      <c r="O38" s="315" t="s">
        <v>23</v>
      </c>
      <c r="P38" s="316" t="s">
        <v>327</v>
      </c>
      <c r="Q38" s="48"/>
      <c r="R38" s="86"/>
      <c r="S38" s="94"/>
      <c r="T38" s="95"/>
      <c r="U38" s="85"/>
      <c r="V38" s="86"/>
      <c r="W38" s="128"/>
      <c r="X38" s="133"/>
      <c r="AH38"/>
    </row>
    <row r="39" spans="1:35" s="8" customFormat="1" ht="41.25" customHeight="1" thickBot="1" x14ac:dyDescent="0.3">
      <c r="A39" s="312"/>
      <c r="B39" s="319"/>
      <c r="C39" s="210" t="s">
        <v>144</v>
      </c>
      <c r="D39" s="209" t="s">
        <v>16</v>
      </c>
      <c r="E39" s="85"/>
      <c r="F39" s="101"/>
      <c r="G39" s="100"/>
      <c r="H39" s="7"/>
      <c r="I39" s="99" t="s">
        <v>341</v>
      </c>
      <c r="J39" s="81" t="s">
        <v>16</v>
      </c>
      <c r="K39" s="281"/>
      <c r="L39" s="7"/>
      <c r="M39" s="140"/>
      <c r="N39" s="166"/>
      <c r="O39" s="315"/>
      <c r="P39" s="316"/>
      <c r="Q39" s="291" t="s">
        <v>367</v>
      </c>
      <c r="R39" s="187" t="s">
        <v>101</v>
      </c>
      <c r="S39" s="6"/>
      <c r="T39" s="7"/>
      <c r="U39" s="100"/>
      <c r="V39" s="101"/>
      <c r="W39" s="100"/>
      <c r="X39" s="101"/>
      <c r="Y39" s="203"/>
      <c r="AH39"/>
    </row>
    <row r="40" spans="1:35" s="8" customFormat="1" ht="40.5" customHeight="1" thickTop="1" x14ac:dyDescent="0.25">
      <c r="A40" s="112" t="s">
        <v>25</v>
      </c>
      <c r="B40" s="91" t="s">
        <v>328</v>
      </c>
      <c r="C40" s="94"/>
      <c r="D40" s="95"/>
      <c r="E40" s="94" t="s">
        <v>31</v>
      </c>
      <c r="F40" s="95"/>
      <c r="G40" s="94"/>
      <c r="H40" s="95"/>
      <c r="I40" s="94"/>
      <c r="J40" s="95"/>
      <c r="K40" s="95"/>
      <c r="L40" s="141"/>
      <c r="M40" s="95"/>
      <c r="N40" s="167"/>
      <c r="O40" s="179" t="s">
        <v>25</v>
      </c>
      <c r="P40" s="195" t="s">
        <v>328</v>
      </c>
      <c r="Q40" s="116"/>
      <c r="R40" s="117"/>
      <c r="S40" s="142"/>
      <c r="T40" s="95"/>
      <c r="U40" s="141"/>
      <c r="V40" s="95"/>
      <c r="W40" s="96"/>
      <c r="X40" s="98"/>
      <c r="AH40"/>
    </row>
    <row r="41" spans="1:35" s="8" customFormat="1" ht="40.5" hidden="1" customHeight="1" x14ac:dyDescent="0.25">
      <c r="A41" s="118" t="s">
        <v>69</v>
      </c>
      <c r="B41" s="27"/>
      <c r="C41" s="4"/>
      <c r="D41" s="5"/>
      <c r="E41" s="4"/>
      <c r="F41" s="5"/>
      <c r="G41" s="4"/>
      <c r="H41" s="5"/>
      <c r="I41" s="5"/>
      <c r="J41" s="5"/>
      <c r="K41" s="5"/>
      <c r="L41" s="14"/>
      <c r="M41" s="5"/>
      <c r="N41" s="168"/>
      <c r="O41" s="180" t="s">
        <v>69</v>
      </c>
      <c r="P41" s="182" t="s">
        <v>24</v>
      </c>
      <c r="Q41" s="172"/>
      <c r="R41" s="73"/>
      <c r="S41" s="9"/>
      <c r="T41" s="5"/>
      <c r="U41" s="14"/>
      <c r="V41" s="5"/>
      <c r="W41" s="6"/>
      <c r="X41" s="119"/>
    </row>
    <row r="42" spans="1:35" ht="24.95" customHeight="1" thickBot="1" x14ac:dyDescent="0.3">
      <c r="A42" s="324" t="s">
        <v>1</v>
      </c>
      <c r="B42" s="325"/>
      <c r="C42" s="122" t="s">
        <v>9</v>
      </c>
      <c r="D42" s="122" t="s">
        <v>3</v>
      </c>
      <c r="E42" s="122" t="s">
        <v>10</v>
      </c>
      <c r="F42" s="122" t="s">
        <v>3</v>
      </c>
      <c r="G42" s="122" t="s">
        <v>11</v>
      </c>
      <c r="H42" s="122" t="s">
        <v>3</v>
      </c>
      <c r="I42" s="122" t="s">
        <v>12</v>
      </c>
      <c r="J42" s="122" t="s">
        <v>3</v>
      </c>
      <c r="K42" s="123" t="s">
        <v>7</v>
      </c>
      <c r="L42" s="120" t="s">
        <v>3</v>
      </c>
      <c r="M42" s="123" t="s">
        <v>8</v>
      </c>
      <c r="N42" s="162" t="s">
        <v>3</v>
      </c>
      <c r="O42" s="324" t="s">
        <v>1</v>
      </c>
      <c r="P42" s="326"/>
      <c r="Q42" s="124" t="s">
        <v>9</v>
      </c>
      <c r="R42" s="122" t="s">
        <v>3</v>
      </c>
      <c r="S42" s="122" t="s">
        <v>10</v>
      </c>
      <c r="T42" s="122" t="s">
        <v>3</v>
      </c>
      <c r="U42" s="122" t="s">
        <v>11</v>
      </c>
      <c r="V42" s="122" t="s">
        <v>3</v>
      </c>
      <c r="W42" s="122" t="s">
        <v>12</v>
      </c>
      <c r="X42" s="125" t="s">
        <v>3</v>
      </c>
    </row>
    <row r="43" spans="1:35" s="8" customFormat="1" ht="44.25" customHeight="1" thickTop="1" x14ac:dyDescent="0.25">
      <c r="A43" s="312" t="s">
        <v>13</v>
      </c>
      <c r="B43" s="313" t="s">
        <v>329</v>
      </c>
      <c r="C43" s="85"/>
      <c r="D43" s="6"/>
      <c r="E43" s="46"/>
      <c r="F43" s="46"/>
      <c r="G43" s="85"/>
      <c r="H43" s="46"/>
      <c r="I43" s="85"/>
      <c r="J43" s="96"/>
      <c r="K43" s="85"/>
      <c r="L43" s="47"/>
      <c r="M43" s="86"/>
      <c r="N43" s="65"/>
      <c r="O43" s="315" t="s">
        <v>13</v>
      </c>
      <c r="P43" s="316" t="s">
        <v>329</v>
      </c>
      <c r="Q43" s="85"/>
      <c r="R43" s="89"/>
      <c r="S43" s="85"/>
      <c r="T43" s="47"/>
      <c r="U43" s="85"/>
      <c r="V43" s="47"/>
      <c r="W43" s="85"/>
      <c r="X43" s="157"/>
    </row>
    <row r="44" spans="1:35" s="8" customFormat="1" ht="40.5" customHeight="1" thickBot="1" x14ac:dyDescent="0.3">
      <c r="A44" s="312"/>
      <c r="B44" s="319"/>
      <c r="C44" s="279" t="s">
        <v>398</v>
      </c>
      <c r="D44" s="200" t="s">
        <v>16</v>
      </c>
      <c r="E44" s="100"/>
      <c r="F44" s="100"/>
      <c r="G44" s="100"/>
      <c r="H44" s="100"/>
      <c r="I44" s="100"/>
      <c r="J44" s="100"/>
      <c r="K44" s="6"/>
      <c r="L44" s="101"/>
      <c r="M44" s="6"/>
      <c r="N44" s="45"/>
      <c r="O44" s="315"/>
      <c r="P44" s="316"/>
      <c r="Q44" s="100"/>
      <c r="R44" s="145"/>
      <c r="S44" s="6"/>
      <c r="T44" s="7"/>
      <c r="U44" s="6"/>
      <c r="V44" s="7"/>
      <c r="W44" s="100"/>
      <c r="X44" s="145"/>
      <c r="Y44" s="203"/>
    </row>
    <row r="45" spans="1:35" s="8" customFormat="1" ht="46.5" customHeight="1" thickTop="1" x14ac:dyDescent="0.25">
      <c r="A45" s="317" t="s">
        <v>18</v>
      </c>
      <c r="B45" s="313" t="s">
        <v>330</v>
      </c>
      <c r="C45" s="107" t="s">
        <v>370</v>
      </c>
      <c r="D45" s="39" t="s">
        <v>16</v>
      </c>
      <c r="E45" s="94"/>
      <c r="F45" s="95"/>
      <c r="G45" s="85"/>
      <c r="H45" s="7"/>
      <c r="I45" s="46"/>
      <c r="J45" s="47"/>
      <c r="K45" s="94"/>
      <c r="L45" s="95"/>
      <c r="M45" s="94"/>
      <c r="N45" s="95"/>
      <c r="O45" s="314" t="s">
        <v>18</v>
      </c>
      <c r="P45" s="321" t="s">
        <v>330</v>
      </c>
      <c r="Q45" s="177"/>
      <c r="R45" s="95"/>
      <c r="S45" s="96"/>
      <c r="T45" s="97"/>
      <c r="U45" s="115"/>
      <c r="V45" s="115"/>
      <c r="W45" s="115"/>
      <c r="X45" s="144"/>
    </row>
    <row r="46" spans="1:35" s="8" customFormat="1" ht="46.5" customHeight="1" thickBot="1" x14ac:dyDescent="0.3">
      <c r="A46" s="318"/>
      <c r="B46" s="319"/>
      <c r="C46" s="100"/>
      <c r="D46" s="101"/>
      <c r="E46" s="139" t="s">
        <v>223</v>
      </c>
      <c r="F46" s="139" t="s">
        <v>16</v>
      </c>
      <c r="G46" s="99" t="s">
        <v>119</v>
      </c>
      <c r="H46" s="102" t="s">
        <v>16</v>
      </c>
      <c r="I46" s="139" t="s">
        <v>410</v>
      </c>
      <c r="J46" s="139" t="s">
        <v>15</v>
      </c>
      <c r="K46" s="210" t="s">
        <v>166</v>
      </c>
      <c r="L46" s="209" t="s">
        <v>15</v>
      </c>
      <c r="M46" s="85"/>
      <c r="N46" s="101"/>
      <c r="O46" s="320"/>
      <c r="P46" s="322"/>
      <c r="Q46" s="100"/>
      <c r="R46" s="101"/>
      <c r="S46" s="104" t="s">
        <v>265</v>
      </c>
      <c r="T46" s="131" t="s">
        <v>101</v>
      </c>
      <c r="U46" s="100"/>
      <c r="V46" s="101"/>
      <c r="W46" s="100"/>
      <c r="X46" s="101"/>
      <c r="Y46" s="203"/>
    </row>
    <row r="47" spans="1:35" s="8" customFormat="1" ht="41.25" customHeight="1" thickTop="1" x14ac:dyDescent="0.25">
      <c r="A47" s="312" t="s">
        <v>20</v>
      </c>
      <c r="B47" s="313" t="s">
        <v>331</v>
      </c>
      <c r="C47" s="94"/>
      <c r="D47" s="94"/>
      <c r="E47" s="96"/>
      <c r="F47" s="97"/>
      <c r="G47" s="107" t="s">
        <v>369</v>
      </c>
      <c r="H47" s="39" t="s">
        <v>16</v>
      </c>
      <c r="I47" s="126" t="s">
        <v>167</v>
      </c>
      <c r="J47" s="127" t="s">
        <v>16</v>
      </c>
      <c r="K47" s="278"/>
      <c r="L47" s="97"/>
      <c r="M47" s="94"/>
      <c r="N47" s="95"/>
      <c r="O47" s="315" t="s">
        <v>20</v>
      </c>
      <c r="P47" s="316" t="s">
        <v>331</v>
      </c>
      <c r="Q47" s="6"/>
      <c r="R47" s="7"/>
      <c r="S47" s="85"/>
      <c r="T47" s="86"/>
      <c r="U47" s="85"/>
      <c r="V47" s="143"/>
      <c r="W47" s="128"/>
      <c r="X47" s="160"/>
    </row>
    <row r="48" spans="1:35" s="8" customFormat="1" ht="43.5" customHeight="1" thickBot="1" x14ac:dyDescent="0.3">
      <c r="A48" s="312"/>
      <c r="B48" s="319"/>
      <c r="C48" s="60" t="s">
        <v>361</v>
      </c>
      <c r="D48" s="127" t="s">
        <v>15</v>
      </c>
      <c r="E48" s="100"/>
      <c r="F48" s="101"/>
      <c r="G48" s="6"/>
      <c r="H48" s="101"/>
      <c r="I48" s="99" t="s">
        <v>108</v>
      </c>
      <c r="J48" s="102" t="s">
        <v>15</v>
      </c>
      <c r="K48" s="6"/>
      <c r="L48" s="101"/>
      <c r="M48" s="6"/>
      <c r="N48" s="101"/>
      <c r="O48" s="315"/>
      <c r="P48" s="316"/>
      <c r="Q48" s="100"/>
      <c r="R48" s="101"/>
      <c r="S48" s="100"/>
      <c r="T48" s="101"/>
      <c r="U48" s="50"/>
      <c r="V48" s="45"/>
      <c r="W48" s="100"/>
      <c r="X48" s="132"/>
    </row>
    <row r="49" spans="1:25" s="8" customFormat="1" ht="41.25" customHeight="1" thickTop="1" x14ac:dyDescent="0.25">
      <c r="A49" s="317" t="s">
        <v>22</v>
      </c>
      <c r="B49" s="313" t="s">
        <v>332</v>
      </c>
      <c r="C49" s="46"/>
      <c r="D49" s="94"/>
      <c r="E49" s="96"/>
      <c r="F49" s="96"/>
      <c r="G49" s="94"/>
      <c r="H49" s="7"/>
      <c r="I49" s="108" t="s">
        <v>263</v>
      </c>
      <c r="J49" s="93" t="s">
        <v>15</v>
      </c>
      <c r="K49" s="196" t="s">
        <v>409</v>
      </c>
      <c r="L49" s="271" t="s">
        <v>15</v>
      </c>
      <c r="M49" s="94"/>
      <c r="N49" s="95"/>
      <c r="O49" s="314" t="s">
        <v>22</v>
      </c>
      <c r="P49" s="321" t="s">
        <v>332</v>
      </c>
      <c r="Q49" s="94"/>
      <c r="R49" s="117"/>
      <c r="S49" s="94"/>
      <c r="T49" s="95"/>
      <c r="U49" s="94"/>
      <c r="V49" s="146"/>
      <c r="W49" s="94"/>
      <c r="X49" s="133"/>
    </row>
    <row r="50" spans="1:25" s="8" customFormat="1" ht="45" customHeight="1" thickBot="1" x14ac:dyDescent="0.3">
      <c r="A50" s="318"/>
      <c r="B50" s="319"/>
      <c r="C50" s="196" t="s">
        <v>411</v>
      </c>
      <c r="D50" s="284" t="s">
        <v>16</v>
      </c>
      <c r="E50" s="279" t="s">
        <v>399</v>
      </c>
      <c r="F50" s="287" t="s">
        <v>16</v>
      </c>
      <c r="G50" s="85"/>
      <c r="H50" s="101"/>
      <c r="I50" s="46"/>
      <c r="J50" s="197"/>
      <c r="K50" s="104" t="s">
        <v>363</v>
      </c>
      <c r="L50" s="131" t="s">
        <v>101</v>
      </c>
      <c r="M50" s="85"/>
      <c r="N50" s="101"/>
      <c r="O50" s="320"/>
      <c r="P50" s="322"/>
      <c r="Q50" s="6"/>
      <c r="R50" s="101"/>
      <c r="S50" s="104" t="s">
        <v>269</v>
      </c>
      <c r="T50" s="214" t="s">
        <v>185</v>
      </c>
      <c r="U50" s="6"/>
      <c r="V50" s="145"/>
      <c r="W50" s="100"/>
      <c r="X50" s="145"/>
      <c r="Y50" s="203"/>
    </row>
    <row r="51" spans="1:25" s="8" customFormat="1" ht="40.5" customHeight="1" thickTop="1" x14ac:dyDescent="0.25">
      <c r="A51" s="317" t="s">
        <v>23</v>
      </c>
      <c r="B51" s="313" t="s">
        <v>333</v>
      </c>
      <c r="C51" s="184" t="s">
        <v>368</v>
      </c>
      <c r="D51" s="39" t="s">
        <v>16</v>
      </c>
      <c r="E51" s="96"/>
      <c r="F51" s="96"/>
      <c r="G51" s="94"/>
      <c r="H51" s="94"/>
      <c r="I51" s="184" t="s">
        <v>371</v>
      </c>
      <c r="J51" s="39" t="s">
        <v>16</v>
      </c>
      <c r="K51" s="94"/>
      <c r="L51" s="97"/>
      <c r="M51" s="94"/>
      <c r="N51" s="169"/>
      <c r="O51" s="314" t="s">
        <v>23</v>
      </c>
      <c r="P51" s="316" t="s">
        <v>333</v>
      </c>
      <c r="Q51" s="94"/>
      <c r="R51" s="7"/>
      <c r="S51" s="94"/>
      <c r="T51" s="85"/>
      <c r="U51" s="94"/>
      <c r="V51" s="146"/>
      <c r="W51" s="109"/>
      <c r="X51" s="133"/>
    </row>
    <row r="52" spans="1:25" s="8" customFormat="1" ht="45" customHeight="1" thickBot="1" x14ac:dyDescent="0.3">
      <c r="A52" s="318"/>
      <c r="B52" s="319"/>
      <c r="C52" s="60" t="s">
        <v>115</v>
      </c>
      <c r="D52" s="127" t="s">
        <v>15</v>
      </c>
      <c r="E52" s="4"/>
      <c r="F52" s="7"/>
      <c r="G52" s="85"/>
      <c r="H52" s="101"/>
      <c r="I52" s="4"/>
      <c r="J52" s="7"/>
      <c r="K52" s="81" t="s">
        <v>205</v>
      </c>
      <c r="L52" s="102" t="s">
        <v>15</v>
      </c>
      <c r="M52" s="85"/>
      <c r="N52" s="101"/>
      <c r="O52" s="320"/>
      <c r="P52" s="316"/>
      <c r="Q52" s="100"/>
      <c r="R52" s="101"/>
      <c r="S52" s="100"/>
      <c r="T52" s="101"/>
      <c r="U52" s="171"/>
      <c r="V52" s="101"/>
      <c r="W52" s="100"/>
      <c r="X52" s="101"/>
    </row>
    <row r="53" spans="1:25" s="8" customFormat="1" ht="42.75" customHeight="1" thickTop="1" thickBot="1" x14ac:dyDescent="0.3">
      <c r="A53" s="150" t="s">
        <v>25</v>
      </c>
      <c r="B53" s="91" t="s">
        <v>334</v>
      </c>
      <c r="C53" s="134" t="s">
        <v>397</v>
      </c>
      <c r="D53" s="135" t="s">
        <v>15</v>
      </c>
      <c r="E53" s="151"/>
      <c r="F53" s="154"/>
      <c r="G53" s="217"/>
      <c r="H53" s="152"/>
      <c r="I53" s="151"/>
      <c r="J53" s="152"/>
      <c r="K53" s="151"/>
      <c r="L53" s="152"/>
      <c r="M53" s="151"/>
      <c r="N53" s="154"/>
      <c r="O53" s="183" t="s">
        <v>25</v>
      </c>
      <c r="P53" s="195" t="s">
        <v>334</v>
      </c>
      <c r="Q53" s="153"/>
      <c r="R53" s="152"/>
      <c r="S53" s="151"/>
      <c r="T53" s="152"/>
      <c r="U53" s="153"/>
      <c r="V53" s="154"/>
      <c r="W53" s="155"/>
      <c r="X53" s="156"/>
    </row>
    <row r="54" spans="1:25" s="8" customFormat="1" ht="42.75" hidden="1" customHeight="1" thickTop="1" thickBot="1" x14ac:dyDescent="0.3">
      <c r="A54" s="147" t="s">
        <v>69</v>
      </c>
      <c r="B54" s="222"/>
      <c r="C54" s="46"/>
      <c r="D54" s="47"/>
      <c r="E54" s="85"/>
      <c r="F54" s="86"/>
      <c r="G54" s="148"/>
      <c r="H54" s="86"/>
      <c r="I54" s="85"/>
      <c r="J54" s="86"/>
      <c r="K54" s="85"/>
      <c r="L54" s="86"/>
      <c r="M54" s="46"/>
      <c r="N54" s="86"/>
      <c r="O54" s="149" t="s">
        <v>69</v>
      </c>
      <c r="P54" s="74" t="s">
        <v>95</v>
      </c>
      <c r="Q54" s="128"/>
      <c r="R54" s="111"/>
      <c r="S54" s="46"/>
      <c r="T54" s="86"/>
      <c r="U54" s="48"/>
      <c r="V54" s="65"/>
      <c r="W54" s="128"/>
      <c r="X54" s="129"/>
    </row>
    <row r="55" spans="1:25" ht="29.25" customHeight="1" thickTop="1" x14ac:dyDescent="0.25">
      <c r="B55" s="223"/>
      <c r="C55" s="223"/>
      <c r="D55" s="223"/>
      <c r="G55" s="42"/>
      <c r="I55" s="15" t="s">
        <v>43</v>
      </c>
      <c r="J55" s="15"/>
      <c r="K55" s="16" t="s">
        <v>1</v>
      </c>
      <c r="L55" s="16" t="s">
        <v>44</v>
      </c>
      <c r="M55" s="16" t="s">
        <v>1</v>
      </c>
      <c r="N55" s="16" t="s">
        <v>44</v>
      </c>
      <c r="O55" s="330" t="s">
        <v>45</v>
      </c>
      <c r="P55" s="330"/>
      <c r="Q55" s="16" t="s">
        <v>46</v>
      </c>
      <c r="R55" s="16" t="s">
        <v>1</v>
      </c>
      <c r="S55" s="16" t="s">
        <v>44</v>
      </c>
      <c r="T55" s="16" t="s">
        <v>45</v>
      </c>
    </row>
    <row r="56" spans="1:25" ht="29.25" customHeight="1" x14ac:dyDescent="0.25">
      <c r="E56" t="s">
        <v>31</v>
      </c>
      <c r="I56" s="17" t="s">
        <v>47</v>
      </c>
      <c r="J56" s="18"/>
      <c r="K56" s="19">
        <f>2*(COUNTIF($C$4:$J$15,"TRANG")+COUNTIF($Q$4:$X$15,"TRANG")-COUNTIF(G15:J15,"TRANG"))</f>
        <v>16</v>
      </c>
      <c r="L56" s="19">
        <f>2*(COUNTIF($M$4:$N$15,"TRANG")+COUNTIF(K4:L15,"TRANG"))</f>
        <v>8</v>
      </c>
      <c r="M56" s="19">
        <f>2*(COUNTIF($C$4:$J$15,"TRANG")+COUNTIF($Q$4:$X$15,"TRANG")-COUNTIF(I15:L15,"TRANG"))</f>
        <v>16</v>
      </c>
      <c r="N56" s="19">
        <f>2*(COUNTIF($M$4:$N$15,"TRANG")+COUNTIF(K4:L15,"TRANG"))</f>
        <v>8</v>
      </c>
      <c r="O56" s="331">
        <f t="shared" ref="O56:O60" si="0">SUM(M56:N56)</f>
        <v>24</v>
      </c>
      <c r="P56" s="331"/>
      <c r="Q56" s="41" t="s">
        <v>47</v>
      </c>
      <c r="R56" s="19">
        <f>M56+M62+M69+M76</f>
        <v>52</v>
      </c>
      <c r="S56" s="19">
        <f>N56+N62+N69+N76</f>
        <v>26</v>
      </c>
      <c r="T56" s="19">
        <f t="shared" ref="T56:T60" si="1">SUM(R56:S56)</f>
        <v>78</v>
      </c>
    </row>
    <row r="57" spans="1:25" ht="29.25" customHeight="1" x14ac:dyDescent="0.25">
      <c r="E57" t="s">
        <v>31</v>
      </c>
      <c r="I57" s="20" t="s">
        <v>48</v>
      </c>
      <c r="J57" s="21"/>
      <c r="K57" s="22">
        <f>2*(COUNTIF($C$4:$J$15,"UYÊN")+COUNTIF($Q$4:$X$15,"UYÊN")-COUNTIF(G15:J15,"UYÊN"))</f>
        <v>20</v>
      </c>
      <c r="L57" s="22">
        <f>2*(COUNTIF($M$4:$N$15,"UYÊN")+COUNTIF(K4:L15,"UYÊN"))</f>
        <v>0</v>
      </c>
      <c r="M57" s="22">
        <f>2*(COUNTIF($C$4:$J$15,"UYÊN")+COUNTIF($Q$4:$X$15,"UYÊN")-COUNTIF(I15:L15,"UYÊN"))</f>
        <v>20</v>
      </c>
      <c r="N57" s="22">
        <f>2*(COUNTIF($M$4:$N$15,"UYÊN")+COUNTIF(K4:L15,"UYÊN"))</f>
        <v>0</v>
      </c>
      <c r="O57" s="332">
        <f t="shared" si="0"/>
        <v>20</v>
      </c>
      <c r="P57" s="332"/>
      <c r="Q57" s="33" t="s">
        <v>48</v>
      </c>
      <c r="R57" s="22">
        <f>M57+M63+M70+M77</f>
        <v>72</v>
      </c>
      <c r="S57" s="22">
        <f>N57+N63+N70+N77</f>
        <v>0</v>
      </c>
      <c r="T57" s="22">
        <f t="shared" si="1"/>
        <v>72</v>
      </c>
    </row>
    <row r="58" spans="1:25" ht="29.25" customHeight="1" x14ac:dyDescent="0.25">
      <c r="C58" s="282"/>
      <c r="G58" t="s">
        <v>31</v>
      </c>
      <c r="I58" s="23"/>
      <c r="J58" s="24"/>
      <c r="K58" s="10">
        <f>2*(COUNTIF($C$4:$J$15,"NGUYÊN")+COUNTIF($Q$4:$X$15,"NGUYÊN")-COUNTIF(G15:J15,"NGUYÊN"))</f>
        <v>0</v>
      </c>
      <c r="L58" s="10">
        <f>2*(COUNTIF($M$4:$N$15,"NGUYÊN")+COUNTIF(K3:L13,"NGUYÊN"))</f>
        <v>0</v>
      </c>
      <c r="M58" s="10">
        <f>2*(COUNTIF($C$4:$J$15,"NGUYÊN")+COUNTIF($Q$4:$X$15,"NGUYÊN")-COUNTIF(I15:L15,"NGUYÊN"))</f>
        <v>0</v>
      </c>
      <c r="N58" s="10">
        <f>2*(COUNTIF($M$4:$N$15,"NGUYÊN")+COUNTIF(K3:L13,"NGUYÊN"))</f>
        <v>0</v>
      </c>
      <c r="O58" s="333">
        <f t="shared" si="0"/>
        <v>0</v>
      </c>
      <c r="P58" s="333"/>
      <c r="Q58" s="35"/>
      <c r="R58" s="10">
        <f t="shared" ref="R58:S60" si="2">M58+M65+M72+M79</f>
        <v>0</v>
      </c>
      <c r="S58" s="10">
        <f t="shared" si="2"/>
        <v>0</v>
      </c>
      <c r="T58" s="10">
        <f t="shared" si="1"/>
        <v>0</v>
      </c>
    </row>
    <row r="59" spans="1:25" ht="29.25" customHeight="1" x14ac:dyDescent="0.25">
      <c r="I59" s="30" t="s">
        <v>187</v>
      </c>
      <c r="J59" s="31"/>
      <c r="K59" s="32">
        <f>2*(COUNTIF($C$4:$J$15,"HOÀNG")+COUNTIF($Q$4:$X$15,"HOÀNG")-COUNTIF(G16:J16,"HOÀNG"))</f>
        <v>0</v>
      </c>
      <c r="L59" s="32">
        <f>2*(COUNTIF($M$4:$N$15,"HOÀNG")+COUNTIF(K4:L15,"HOÀNG"))</f>
        <v>0</v>
      </c>
      <c r="M59" s="32">
        <f>2*(COUNTIF($C$4:$J$15,"HOÀNG")+COUNTIF($Q$4:$X$15,"HOÀNG")-COUNTIF(I16:L16,"HOÀNG"))</f>
        <v>0</v>
      </c>
      <c r="N59" s="32">
        <f>2*(COUNTIF($M$4:$N$15,"HOÀNG")+COUNTIF(K4:L15,"HOÀNG"))</f>
        <v>0</v>
      </c>
      <c r="O59" s="334">
        <f>SUM(M59:N59)</f>
        <v>0</v>
      </c>
      <c r="P59" s="334"/>
      <c r="Q59" s="30" t="s">
        <v>187</v>
      </c>
      <c r="R59" s="32">
        <f t="shared" si="2"/>
        <v>8</v>
      </c>
      <c r="S59" s="32">
        <f t="shared" si="2"/>
        <v>0</v>
      </c>
      <c r="T59" s="32">
        <f t="shared" si="1"/>
        <v>8</v>
      </c>
    </row>
    <row r="60" spans="1:25" ht="29.25" customHeight="1" x14ac:dyDescent="0.25">
      <c r="I60" s="77" t="s">
        <v>98</v>
      </c>
      <c r="J60" s="78"/>
      <c r="K60" s="79">
        <f>2*(COUNTIF($C$4:$J$15,"HIẾU")+COUNTIF($Q$4:$X$15,"HIẾU")-COUNTIF(G17:J17,"HIẾU"))</f>
        <v>4</v>
      </c>
      <c r="L60" s="79">
        <f>2*(COUNTIF($M$4:$N$15,"HIẾU")+COUNTIF(K5:L16,"HIẾU"))</f>
        <v>0</v>
      </c>
      <c r="M60" s="79">
        <f>2*(COUNTIF($C$4:$J$15,"HIẾU")+COUNTIF($Q$4:$X$15,"HIẾU")-COUNTIF(I18:L18,"HIẾU"))</f>
        <v>4</v>
      </c>
      <c r="N60" s="79">
        <f>2*(COUNTIF($M$4:$N$15,"HIẾU")+COUNTIF(K5:L16,"HIẾU"))</f>
        <v>0</v>
      </c>
      <c r="O60" s="335">
        <f t="shared" si="0"/>
        <v>4</v>
      </c>
      <c r="P60" s="336"/>
      <c r="Q60" s="79" t="s">
        <v>98</v>
      </c>
      <c r="R60" s="11">
        <f>M60+M67+M74+M81</f>
        <v>10</v>
      </c>
      <c r="S60" s="11">
        <f t="shared" si="2"/>
        <v>4</v>
      </c>
      <c r="T60" s="11">
        <f t="shared" si="1"/>
        <v>14</v>
      </c>
    </row>
    <row r="61" spans="1:25" ht="29.25" customHeight="1" x14ac:dyDescent="0.25">
      <c r="I61" s="15" t="s">
        <v>51</v>
      </c>
      <c r="J61" s="25"/>
      <c r="K61" s="16" t="s">
        <v>1</v>
      </c>
      <c r="L61" s="16" t="s">
        <v>44</v>
      </c>
      <c r="M61" s="16" t="s">
        <v>1</v>
      </c>
      <c r="N61" s="16" t="s">
        <v>44</v>
      </c>
      <c r="O61" s="330" t="s">
        <v>45</v>
      </c>
      <c r="P61" s="330"/>
      <c r="T61" s="44"/>
      <c r="U61" t="s">
        <v>52</v>
      </c>
    </row>
    <row r="62" spans="1:25" ht="29.25" customHeight="1" x14ac:dyDescent="0.25">
      <c r="I62" s="17" t="s">
        <v>47</v>
      </c>
      <c r="J62" s="18"/>
      <c r="K62" s="19">
        <f>2*(COUNTIF($C$17:$J$28,"TRANG")+COUNTIF($Q$17:$X$28,"TRANG")-COUNTIF(G28:J28,"TRANG"))</f>
        <v>12</v>
      </c>
      <c r="L62" s="19">
        <f>2*(COUNTIF($M$17:$N$28,"TRANG")+COUNTIF(K17:L28,"TRANG"))</f>
        <v>6</v>
      </c>
      <c r="M62" s="19">
        <f>2*(COUNTIF($C$17:$J$28,"TRANG")+COUNTIF($Q$17:$X$28,"TRANG")-COUNTIF(I28:L28,"TRANG"))</f>
        <v>12</v>
      </c>
      <c r="N62" s="19">
        <f>2*(COUNTIF($M$17:$N$28,"TRANG")+COUNTIF(K17:L28,"TRANG"))</f>
        <v>6</v>
      </c>
      <c r="O62" s="331">
        <f t="shared" ref="O62:O67" si="3">SUM(M62:N62)</f>
        <v>18</v>
      </c>
      <c r="P62" s="331"/>
      <c r="T62" s="44"/>
    </row>
    <row r="63" spans="1:25" ht="29.25" customHeight="1" x14ac:dyDescent="0.25">
      <c r="I63" s="20" t="s">
        <v>48</v>
      </c>
      <c r="J63" s="21"/>
      <c r="K63" s="33">
        <f>2*(COUNTIF($C$17:$J$28,"UYÊN")+COUNTIF($Q$17:$X$28,"UYÊN")-COUNTIF(G29:J29,"UYÊN"))</f>
        <v>14</v>
      </c>
      <c r="L63" s="22">
        <f>2*(COUNTIF($M$17:$N$28,"UYÊN")+COUNTIF(K17:L28,"UYÊN"))</f>
        <v>0</v>
      </c>
      <c r="M63" s="33">
        <f>2*(COUNTIF($C$17:$J$28,"UYÊN")+COUNTIF($Q$17:$X$28,"UYÊN")-COUNTIF(I29:L29,"UYÊN"))</f>
        <v>14</v>
      </c>
      <c r="N63" s="22">
        <f>2*(COUNTIF($M$17:$N$28,"UYÊN")+COUNTIF(K17:L28,"UYÊN"))</f>
        <v>0</v>
      </c>
      <c r="O63" s="332">
        <f t="shared" si="3"/>
        <v>14</v>
      </c>
      <c r="P63" s="332"/>
      <c r="T63" s="44"/>
    </row>
    <row r="64" spans="1:25" ht="29.25" hidden="1" customHeight="1" x14ac:dyDescent="0.4">
      <c r="H64" s="26"/>
      <c r="I64" s="28"/>
      <c r="J64" s="29"/>
      <c r="K64" s="34"/>
      <c r="L64" s="13"/>
      <c r="M64" s="34"/>
      <c r="N64" s="13"/>
      <c r="O64" s="338"/>
      <c r="P64" s="338"/>
      <c r="T64" s="44"/>
    </row>
    <row r="65" spans="7:20" ht="29.25" customHeight="1" x14ac:dyDescent="0.4">
      <c r="H65" s="26"/>
      <c r="I65" s="23"/>
      <c r="J65" s="24"/>
      <c r="K65" s="35">
        <f>2*(COUNTIF($C$17:$J$28,"NGUYÊN")+COUNTIF($Q$17:$X$28,"NGUYÊN")-COUNTIF(G31:J32,"NGUYÊN"))</f>
        <v>0</v>
      </c>
      <c r="L65" s="10">
        <f>2*(COUNTIF($M$17:$N$28,"NGUYÊN")+COUNTIF(K16:L26,"NGUYÊN"))</f>
        <v>0</v>
      </c>
      <c r="M65" s="10">
        <f>2*(COUNTIF($C$4:$J$15,"NGUYÊN")+COUNTIF($Q$4:$X$15,"NGUYÊN")-COUNTIF(H21:J21,"NGUYÊN"))</f>
        <v>0</v>
      </c>
      <c r="N65" s="10">
        <f>2*(COUNTIF($M$17:$N$28,"NGUYÊN")+COUNTIF(K16:L26,"NGUYÊN"))</f>
        <v>0</v>
      </c>
      <c r="O65" s="333">
        <f t="shared" si="3"/>
        <v>0</v>
      </c>
      <c r="P65" s="333"/>
      <c r="T65" s="44"/>
    </row>
    <row r="66" spans="7:20" ht="29.25" customHeight="1" x14ac:dyDescent="0.4">
      <c r="H66" s="26"/>
      <c r="I66" s="30" t="s">
        <v>187</v>
      </c>
      <c r="J66" s="31"/>
      <c r="K66" s="40">
        <f>2*(COUNTIF($C$17:$J$28,"HOÀNG")+COUNTIF($Q$17:$X$28,"HOÀNG")-COUNTIF(G32:J33,"HOÀNG"))</f>
        <v>2</v>
      </c>
      <c r="L66" s="32">
        <f>2*(COUNTIF($M$17:$N$28,"HOÀNG")+COUNTIF(K17:L28,"HOÀNG"))</f>
        <v>0</v>
      </c>
      <c r="M66" s="40">
        <f>2*(COUNTIF($C$17:$J$28,"HOÀNG")+COUNTIF($Q$17:$X$28,"HOÀNG")-COUNTIF(I32:L33,"HOÀNG"))</f>
        <v>2</v>
      </c>
      <c r="N66" s="32">
        <f>2*(COUNTIF($M$17:$N$28,"HOÀNG")+COUNTIF(K17:L28,"HOÀNG"))</f>
        <v>0</v>
      </c>
      <c r="O66" s="334">
        <f t="shared" si="3"/>
        <v>2</v>
      </c>
      <c r="P66" s="334"/>
      <c r="T66" s="44"/>
    </row>
    <row r="67" spans="7:20" ht="29.25" customHeight="1" x14ac:dyDescent="0.4">
      <c r="H67" s="26"/>
      <c r="I67" s="77" t="s">
        <v>98</v>
      </c>
      <c r="J67" s="78"/>
      <c r="K67" s="79">
        <f>2*(COUNTIF($C$17:$J$28,"HIẾU")+COUNTIF($Q$17:$X$28,"HIẾU")-COUNTIF(G33:J34,"HIẾU"))</f>
        <v>2</v>
      </c>
      <c r="L67" s="11">
        <f>2*(COUNTIF($M$17:$N$28,"HIẾU")+COUNTIF(K18:L29,"HIẾU"))</f>
        <v>2</v>
      </c>
      <c r="M67" s="79">
        <f>2*(COUNTIF($C$17:$J$28,"HIẾU")+COUNTIF($Q$17:$X$28,"HIẾU")-COUNTIF(I33:L34,"HIẾU"))</f>
        <v>2</v>
      </c>
      <c r="N67" s="11">
        <f>2*(COUNTIF($M$17:$N$28,"HIẾU")+COUNTIF(K18:L29,"HIẾU"))</f>
        <v>2</v>
      </c>
      <c r="O67" s="339">
        <f t="shared" si="3"/>
        <v>4</v>
      </c>
      <c r="P67" s="339"/>
      <c r="T67" s="44"/>
    </row>
    <row r="68" spans="7:20" ht="29.25" customHeight="1" x14ac:dyDescent="0.25">
      <c r="I68" s="15" t="s">
        <v>53</v>
      </c>
      <c r="J68" s="25"/>
      <c r="K68" s="16" t="s">
        <v>1</v>
      </c>
      <c r="L68" s="16" t="s">
        <v>44</v>
      </c>
      <c r="M68" s="16" t="s">
        <v>1</v>
      </c>
      <c r="N68" s="16" t="s">
        <v>44</v>
      </c>
      <c r="O68" s="330" t="s">
        <v>45</v>
      </c>
      <c r="P68" s="330"/>
      <c r="T68" s="44"/>
    </row>
    <row r="69" spans="7:20" ht="29.25" customHeight="1" x14ac:dyDescent="0.25">
      <c r="G69" s="337"/>
      <c r="I69" s="17" t="s">
        <v>47</v>
      </c>
      <c r="J69" s="18"/>
      <c r="K69" s="19">
        <f>2*(COUNTIF($C$30:$J$41,"TRANG")+COUNTIF($Q$30:$X$41,"TRANG")-COUNTIF($G$41:$J$41,"TRANG"))</f>
        <v>12</v>
      </c>
      <c r="L69" s="19">
        <f>2*(COUNTIF($M$30:$N$41,"TRANG")+COUNTIF(K31:L41,"TRANG"))</f>
        <v>6</v>
      </c>
      <c r="M69" s="19">
        <f>2*(COUNTIF($C$30:$J$41,"TRANG")+COUNTIF($Q$30:$X$41,"TRANG")-COUNTIF($G$41:$J$41,"TRANG"))</f>
        <v>12</v>
      </c>
      <c r="N69" s="19">
        <f>2*(COUNTIF($M$30:$N$41,"TRANG")+COUNTIF(K31:L41,"TRANG"))</f>
        <v>6</v>
      </c>
      <c r="O69" s="331">
        <f t="shared" ref="O69:O74" si="4">SUM(M69:N69)</f>
        <v>18</v>
      </c>
      <c r="P69" s="331"/>
      <c r="T69" s="44"/>
    </row>
    <row r="70" spans="7:20" ht="29.25" customHeight="1" x14ac:dyDescent="0.25">
      <c r="G70" s="337"/>
      <c r="I70" s="20" t="s">
        <v>48</v>
      </c>
      <c r="J70" s="21"/>
      <c r="K70" s="22">
        <f>2*(COUNTIF($C$30:$J$41,"UYÊN")+COUNTIF($Q$30:$X$41,"UYÊN")-COUNTIF($G$41:$J$41,"UYÊN"))</f>
        <v>18</v>
      </c>
      <c r="L70" s="22">
        <f>2*(COUNTIF($M$30:$N$41,"UYÊN")+COUNTIF(K31:L41,"UYÊN"))</f>
        <v>0</v>
      </c>
      <c r="M70" s="22">
        <f>2*(COUNTIF($C$30:$J$41,"UYÊN")+COUNTIF($Q$30:$X$41,"UYÊN")-COUNTIF($G$41:$J$41,"UYÊN"))</f>
        <v>18</v>
      </c>
      <c r="N70" s="22">
        <f>2*(COUNTIF($M$30:$N$41,"UYÊN")+COUNTIF(K31:L41,"UYÊN"))</f>
        <v>0</v>
      </c>
      <c r="O70" s="332">
        <f t="shared" si="4"/>
        <v>18</v>
      </c>
      <c r="P70" s="332"/>
      <c r="T70" s="44"/>
    </row>
    <row r="71" spans="7:20" ht="29.25" hidden="1" customHeight="1" x14ac:dyDescent="0.25">
      <c r="G71" s="337"/>
      <c r="I71" s="28"/>
      <c r="J71" s="29"/>
      <c r="K71" s="13"/>
      <c r="L71" s="13"/>
      <c r="M71" s="13"/>
      <c r="N71" s="13"/>
      <c r="O71" s="338"/>
      <c r="P71" s="338"/>
      <c r="T71" s="44"/>
    </row>
    <row r="72" spans="7:20" ht="29.25" customHeight="1" x14ac:dyDescent="0.25">
      <c r="G72" s="337"/>
      <c r="I72" s="23"/>
      <c r="J72" s="24"/>
      <c r="K72" s="10">
        <f>2*(COUNTIF($C$30:$J$41,"NGUYÊN")+COUNTIF($Q$30:$X$41,"NGUYÊN")-COUNTIF($G$41:$J$41,"NGUYÊN"))</f>
        <v>0</v>
      </c>
      <c r="L72" s="10">
        <f>2*(COUNTIF($M$30:$N$41,"NGUYÊN")+COUNTIF(K29:L39,"NGUYÊN"))</f>
        <v>0</v>
      </c>
      <c r="M72" s="10">
        <f>2*(COUNTIF($C$30:$J$41,"NGUYÊN")+COUNTIF($Q$30:$X$41,"NGUYÊN")-COUNTIF($G$41:$J$41,"NGUYÊN"))</f>
        <v>0</v>
      </c>
      <c r="N72" s="10">
        <f>2*(COUNTIF($M$30:$N$41,"NGUYÊN")+COUNTIF(K29:L39,"NGUYÊN"))</f>
        <v>0</v>
      </c>
      <c r="O72" s="333">
        <f t="shared" si="4"/>
        <v>0</v>
      </c>
      <c r="P72" s="333"/>
      <c r="T72" s="44"/>
    </row>
    <row r="73" spans="7:20" ht="29.25" customHeight="1" x14ac:dyDescent="0.25">
      <c r="G73" s="337"/>
      <c r="I73" s="30" t="s">
        <v>187</v>
      </c>
      <c r="J73" s="31"/>
      <c r="K73" s="32">
        <f>2*(COUNTIF($C$30:$J$41,"HOÀNG")+COUNTIF($Q$30:$X$41,"HOÀNG")-COUNTIF($G$41:$J$41,"HOÀNG"))</f>
        <v>4</v>
      </c>
      <c r="L73" s="32">
        <f>2*(COUNTIF($M$30:$N$41,"HOÀNG")+COUNTIF(K31:L41,"HOÀNG"))</f>
        <v>0</v>
      </c>
      <c r="M73" s="32">
        <f>2*(COUNTIF($C$30:$J$41,"HOÀNG")+COUNTIF($Q$30:$X$41,"HOÀNG")-COUNTIF($G$41:$J$41,"HOÀNG"))</f>
        <v>4</v>
      </c>
      <c r="N73" s="32">
        <f>2*(COUNTIF($M$30:$N$41,"HOÀNG")+COUNTIF(K31:L41,"HOÀNG"))</f>
        <v>0</v>
      </c>
      <c r="O73" s="334">
        <f t="shared" si="4"/>
        <v>4</v>
      </c>
      <c r="P73" s="334"/>
      <c r="T73" s="44"/>
    </row>
    <row r="74" spans="7:20" ht="29.25" customHeight="1" x14ac:dyDescent="0.5">
      <c r="G74" s="76"/>
      <c r="I74" s="77" t="s">
        <v>98</v>
      </c>
      <c r="J74" s="78"/>
      <c r="K74" s="11">
        <f>2*(COUNTIF($C$30:$J$41,"HIẾU")+COUNTIF($Q$30:$X$41,"HIẾU")-COUNTIF($G$41:$J$41,"HIẾU"))</f>
        <v>2</v>
      </c>
      <c r="L74" s="11">
        <f>2*(COUNTIF($M$30:$N$41,"HIẾU")+COUNTIF(K32:L42,"HIẾU"))</f>
        <v>0</v>
      </c>
      <c r="M74" s="11">
        <f>2*(COUNTIF($C$30:$J$41,"HIẾU")+COUNTIF($Q$30:$X$41,"HIẾU")-COUNTIF($G$41:$J$41,"HIẾU"))</f>
        <v>2</v>
      </c>
      <c r="N74" s="11">
        <f>2*(COUNTIF($M$30:$N$41,"HIẾU")+COUNTIF(K32:L42,"HIẾU"))</f>
        <v>0</v>
      </c>
      <c r="O74" s="339">
        <f t="shared" si="4"/>
        <v>2</v>
      </c>
      <c r="P74" s="339"/>
      <c r="T74" s="44"/>
    </row>
    <row r="75" spans="7:20" ht="29.25" customHeight="1" x14ac:dyDescent="0.25">
      <c r="I75" s="15" t="s">
        <v>54</v>
      </c>
      <c r="J75" s="25"/>
      <c r="K75" s="16" t="s">
        <v>1</v>
      </c>
      <c r="L75" s="16" t="s">
        <v>44</v>
      </c>
      <c r="M75" s="16" t="s">
        <v>1</v>
      </c>
      <c r="N75" s="16" t="s">
        <v>44</v>
      </c>
      <c r="O75" s="330" t="s">
        <v>45</v>
      </c>
      <c r="P75" s="330"/>
      <c r="T75" s="44"/>
    </row>
    <row r="76" spans="7:20" ht="29.25" customHeight="1" x14ac:dyDescent="0.25">
      <c r="I76" s="17" t="s">
        <v>47</v>
      </c>
      <c r="J76" s="18"/>
      <c r="K76" s="19">
        <f>2*(COUNTIF($C$43:$J$54,"TRANG")+COUNTIF($Q$43:$X$54,"TRANG")-COUNTIF($G$54:$J$54,"TRANG"))</f>
        <v>12</v>
      </c>
      <c r="L76" s="19">
        <f>2*(COUNTIF($M$43:$N$54,"TRANG")+COUNTIF(K43:L54,"TRANG"))</f>
        <v>6</v>
      </c>
      <c r="M76" s="19">
        <f>2*(COUNTIF($C$43:$J$54,"TRANG")+COUNTIF($Q$43:$X$54,"TRANG")-COUNTIF($G$54:$J$54,"TRANG"))</f>
        <v>12</v>
      </c>
      <c r="N76" s="19">
        <f>2*(COUNTIF($M$43:$N$54,"TRANG")+COUNTIF(K43:L54,"TRANG"))</f>
        <v>6</v>
      </c>
      <c r="O76" s="331">
        <f t="shared" ref="O76:O81" si="5">SUM(M76:N76)</f>
        <v>18</v>
      </c>
      <c r="P76" s="331"/>
      <c r="T76" s="44"/>
    </row>
    <row r="77" spans="7:20" ht="29.25" customHeight="1" x14ac:dyDescent="0.25">
      <c r="I77" s="20" t="s">
        <v>48</v>
      </c>
      <c r="J77" s="21"/>
      <c r="K77" s="22">
        <f>2*(COUNTIF($C$43:$J$54,"UYÊN")+COUNTIF($Q$43:$X$54,"UYÊN")-COUNTIF($G$54:$J$54,"UYÊN"))</f>
        <v>20</v>
      </c>
      <c r="L77" s="22">
        <f>2*(COUNTIF($M$43:$N$54,"UYÊN")+COUNTIF(K43:L54,"UYÊN"))</f>
        <v>0</v>
      </c>
      <c r="M77" s="22">
        <f>2*(COUNTIF($C$43:$J$54,"UYÊN")+COUNTIF($Q$43:$X$54,"UYÊN")-COUNTIF($G$54:$J$54,"UYÊN"))</f>
        <v>20</v>
      </c>
      <c r="N77" s="22">
        <f>2*(COUNTIF($M$43:$N$54,"UYÊN")+COUNTIF(K43:L54,"UYÊN"))</f>
        <v>0</v>
      </c>
      <c r="O77" s="332">
        <f t="shared" si="5"/>
        <v>20</v>
      </c>
      <c r="P77" s="332"/>
      <c r="T77" s="44"/>
    </row>
    <row r="78" spans="7:20" ht="29.25" hidden="1" customHeight="1" x14ac:dyDescent="0.4">
      <c r="H78" s="26"/>
      <c r="I78" s="28"/>
      <c r="J78" s="29"/>
      <c r="K78" s="13"/>
      <c r="L78" s="13"/>
      <c r="M78" s="13"/>
      <c r="N78" s="13"/>
      <c r="O78" s="338"/>
      <c r="P78" s="338"/>
      <c r="T78" s="44"/>
    </row>
    <row r="79" spans="7:20" ht="29.25" customHeight="1" x14ac:dyDescent="0.4">
      <c r="H79" s="26"/>
      <c r="I79" s="23"/>
      <c r="J79" s="24"/>
      <c r="K79" s="10">
        <f>2*(COUNTIF($C$43:$J$54,"NGUYÊN")+COUNTIF($Q$43:$X$54,"NGUYÊN")-COUNTIF($G$54:$J$54,"NGUYÊN"))</f>
        <v>0</v>
      </c>
      <c r="L79" s="10">
        <f>2*(COUNTIF($M$43:$N$54,"NGUYÊN")+COUNTIF(K42:L52,"NGUYÊN"))</f>
        <v>0</v>
      </c>
      <c r="M79" s="10">
        <f>2*(COUNTIF($C$43:$J$54,"NGUYÊN")+COUNTIF($Q$43:$X$54,"NGUYÊN")-COUNTIF($G$54:$J$54,"NGUYÊN"))</f>
        <v>0</v>
      </c>
      <c r="N79" s="10">
        <f>2*(COUNTIF($M$43:$N$54,"NGUYÊN")+COUNTIF(K42:L52,"NGUYÊN"))</f>
        <v>0</v>
      </c>
      <c r="O79" s="333">
        <f t="shared" si="5"/>
        <v>0</v>
      </c>
      <c r="P79" s="333"/>
      <c r="T79" s="44"/>
    </row>
    <row r="80" spans="7:20" ht="26.25" x14ac:dyDescent="0.4">
      <c r="H80" s="26"/>
      <c r="I80" s="30" t="s">
        <v>187</v>
      </c>
      <c r="J80" s="31"/>
      <c r="K80" s="32">
        <f>2*(COUNTIF($C$43:$J$54,"HOÀNG")+COUNTIF($Q$43:$X$54,"HOÀNG")-COUNTIF($G$54:$J$54,"HOÀNG"))</f>
        <v>2</v>
      </c>
      <c r="L80" s="32">
        <f>2*(COUNTIF($M$43:$N$54,"DÂN")+COUNTIF(K43:L54,"DÂN"))</f>
        <v>0</v>
      </c>
      <c r="M80" s="32">
        <f>2*(COUNTIF($C$43:$J$54,"HOÀNG")+COUNTIF($Q$43:$X$54,"HOÀNG")-COUNTIF($G$54:$J$54,"HOÀNG"))</f>
        <v>2</v>
      </c>
      <c r="N80" s="32">
        <f>2*(COUNTIF($M$43:$N$54,"HOÀNG")+COUNTIF(K43:L54,"HOÀNG"))</f>
        <v>0</v>
      </c>
      <c r="O80" s="334">
        <f>SUM(M80:N80)</f>
        <v>2</v>
      </c>
      <c r="P80" s="334"/>
      <c r="T80" s="44"/>
    </row>
    <row r="81" spans="1:20" ht="26.25" x14ac:dyDescent="0.4">
      <c r="A81" s="42"/>
      <c r="H81" s="26"/>
      <c r="I81" s="77" t="s">
        <v>98</v>
      </c>
      <c r="J81" s="78"/>
      <c r="K81" s="11">
        <f>2*(COUNTIF($C$43:$J$54,"HIẾU")+COUNTIF($Q$43:$X$54,"HIẾU")-COUNTIF($G$54:$J$54,"HIẾU"))</f>
        <v>2</v>
      </c>
      <c r="L81" s="11">
        <f>2*(COUNTIF($M$43:$N$54,"HIẾU")+COUNTIF(K44:L55,"HIẾU"))</f>
        <v>2</v>
      </c>
      <c r="M81" s="11">
        <f>2*(COUNTIF($C$43:$J$54,"HIẾU")+COUNTIF($Q$43:$X$54,"HIẾU")-COUNTIF($G$54:$J$54,"HIẾU"))</f>
        <v>2</v>
      </c>
      <c r="N81" s="11">
        <f>2*(COUNTIF($M$43:$N$54,"HIẾU")+COUNTIF(K44:L55,"HIẾU"))</f>
        <v>2</v>
      </c>
      <c r="O81" s="339">
        <f t="shared" si="5"/>
        <v>4</v>
      </c>
      <c r="P81" s="339"/>
      <c r="T81" s="44"/>
    </row>
    <row r="82" spans="1:20" x14ac:dyDescent="0.25">
      <c r="T82" s="44"/>
    </row>
    <row r="83" spans="1:20" x14ac:dyDescent="0.25">
      <c r="T83" s="44"/>
    </row>
  </sheetData>
  <mergeCells count="119">
    <mergeCell ref="O80:P80"/>
    <mergeCell ref="O81:P81"/>
    <mergeCell ref="O74:P74"/>
    <mergeCell ref="O75:P75"/>
    <mergeCell ref="O76:P76"/>
    <mergeCell ref="O77:P77"/>
    <mergeCell ref="O78:P78"/>
    <mergeCell ref="O79:P79"/>
    <mergeCell ref="O67:P67"/>
    <mergeCell ref="O68:P68"/>
    <mergeCell ref="G69:G73"/>
    <mergeCell ref="O69:P69"/>
    <mergeCell ref="O70:P70"/>
    <mergeCell ref="O71:P71"/>
    <mergeCell ref="O72:P72"/>
    <mergeCell ref="O73:P73"/>
    <mergeCell ref="O61:P61"/>
    <mergeCell ref="O62:P62"/>
    <mergeCell ref="O63:P63"/>
    <mergeCell ref="O64:P64"/>
    <mergeCell ref="O65:P65"/>
    <mergeCell ref="O66:P66"/>
    <mergeCell ref="O55:P55"/>
    <mergeCell ref="O56:P56"/>
    <mergeCell ref="O57:P57"/>
    <mergeCell ref="O58:P58"/>
    <mergeCell ref="O59:P59"/>
    <mergeCell ref="O60:P60"/>
    <mergeCell ref="A49:A50"/>
    <mergeCell ref="B49:B50"/>
    <mergeCell ref="O49:O50"/>
    <mergeCell ref="P49:P50"/>
    <mergeCell ref="A51:A52"/>
    <mergeCell ref="B51:B52"/>
    <mergeCell ref="O51:O52"/>
    <mergeCell ref="P51:P52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</mergeCell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0DDF6-44FB-4413-9FE3-325E2519AC19}">
  <dimension ref="A1:AI83"/>
  <sheetViews>
    <sheetView zoomScale="70" zoomScaleNormal="70" workbookViewId="0">
      <pane xSplit="2" ySplit="3" topLeftCell="C40" activePane="bottomRight" state="frozen"/>
      <selection pane="topRight" activeCell="C1" sqref="C1"/>
      <selection pane="bottomLeft" activeCell="A4" sqref="A4"/>
      <selection pane="bottomRight" activeCell="G45" sqref="G45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5.57031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12" customWidth="1"/>
    <col min="21" max="21" width="34.140625" customWidth="1"/>
    <col min="22" max="22" width="9.85546875" customWidth="1"/>
    <col min="23" max="23" width="36.28515625" customWidth="1"/>
    <col min="24" max="24" width="14.85546875" customWidth="1"/>
  </cols>
  <sheetData>
    <row r="1" spans="1:25" ht="138.75" customHeight="1" x14ac:dyDescent="0.25">
      <c r="A1" s="300" t="s">
        <v>424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1"/>
      <c r="S1" s="301"/>
      <c r="T1" s="301"/>
      <c r="U1" s="301"/>
      <c r="V1" s="301"/>
      <c r="W1" s="301"/>
      <c r="X1" s="302"/>
    </row>
    <row r="2" spans="1:25" s="1" customFormat="1" ht="64.5" customHeight="1" x14ac:dyDescent="0.25">
      <c r="A2" s="303" t="s">
        <v>136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4"/>
      <c r="O2" s="305" t="s">
        <v>0</v>
      </c>
      <c r="P2" s="306"/>
      <c r="Q2" s="306"/>
      <c r="R2" s="306"/>
      <c r="S2" s="306"/>
      <c r="T2" s="306"/>
      <c r="U2" s="306"/>
      <c r="V2" s="306"/>
      <c r="W2" s="306"/>
      <c r="X2" s="306"/>
      <c r="Y2"/>
    </row>
    <row r="3" spans="1:25" ht="20.25" thickBot="1" x14ac:dyDescent="0.3">
      <c r="A3" s="307" t="s">
        <v>1</v>
      </c>
      <c r="B3" s="308"/>
      <c r="C3" s="2" t="s">
        <v>2</v>
      </c>
      <c r="D3" s="3" t="s">
        <v>3</v>
      </c>
      <c r="E3" s="3" t="s">
        <v>4</v>
      </c>
      <c r="F3" s="3" t="s">
        <v>3</v>
      </c>
      <c r="G3" s="220" t="s">
        <v>5</v>
      </c>
      <c r="H3" s="122" t="s">
        <v>3</v>
      </c>
      <c r="I3" s="3" t="s">
        <v>6</v>
      </c>
      <c r="J3" s="122" t="s">
        <v>3</v>
      </c>
      <c r="K3" s="123" t="s">
        <v>7</v>
      </c>
      <c r="L3" s="120" t="s">
        <v>3</v>
      </c>
      <c r="M3" s="123" t="s">
        <v>8</v>
      </c>
      <c r="N3" s="219" t="s">
        <v>3</v>
      </c>
      <c r="O3" s="309" t="s">
        <v>1</v>
      </c>
      <c r="P3" s="310"/>
      <c r="Q3" s="2" t="s">
        <v>9</v>
      </c>
      <c r="R3" s="3" t="s">
        <v>3</v>
      </c>
      <c r="S3" s="3" t="s">
        <v>10</v>
      </c>
      <c r="T3" s="3" t="s">
        <v>3</v>
      </c>
      <c r="U3" s="3" t="s">
        <v>11</v>
      </c>
      <c r="V3" s="3" t="s">
        <v>3</v>
      </c>
      <c r="W3" s="3" t="s">
        <v>12</v>
      </c>
      <c r="X3" s="3" t="s">
        <v>3</v>
      </c>
    </row>
    <row r="4" spans="1:25" s="8" customFormat="1" ht="39.75" customHeight="1" thickTop="1" x14ac:dyDescent="0.25">
      <c r="A4" s="311" t="s">
        <v>13</v>
      </c>
      <c r="B4" s="313" t="s">
        <v>373</v>
      </c>
      <c r="C4" s="6"/>
      <c r="D4" s="6"/>
      <c r="E4" s="6"/>
      <c r="F4" s="6"/>
      <c r="G4" s="6"/>
      <c r="H4" s="6"/>
      <c r="I4" s="6"/>
      <c r="J4" s="6"/>
      <c r="K4" s="85"/>
      <c r="L4" s="86"/>
      <c r="M4" s="85"/>
      <c r="N4" s="98"/>
      <c r="O4" s="314" t="s">
        <v>13</v>
      </c>
      <c r="P4" s="316" t="s">
        <v>373</v>
      </c>
      <c r="Q4" s="43"/>
      <c r="R4" s="5"/>
      <c r="S4" s="4"/>
      <c r="T4" s="5"/>
      <c r="U4" s="4"/>
      <c r="V4" s="5"/>
      <c r="W4" s="4"/>
      <c r="X4" s="119"/>
      <c r="Y4"/>
    </row>
    <row r="5" spans="1:25" s="8" customFormat="1" ht="40.9" customHeight="1" thickBot="1" x14ac:dyDescent="0.3">
      <c r="A5" s="312"/>
      <c r="B5" s="313"/>
      <c r="C5" s="6"/>
      <c r="D5" s="6"/>
      <c r="E5" s="6"/>
      <c r="F5" s="6"/>
      <c r="G5" s="6"/>
      <c r="H5" s="6"/>
      <c r="I5" s="6"/>
      <c r="J5" s="6"/>
      <c r="K5" s="6"/>
      <c r="L5" s="191"/>
      <c r="M5" s="6"/>
      <c r="N5" s="161"/>
      <c r="O5" s="315"/>
      <c r="P5" s="316"/>
      <c r="Q5" s="100"/>
      <c r="R5" s="145"/>
      <c r="S5" s="6"/>
      <c r="T5" s="7"/>
      <c r="U5" s="100"/>
      <c r="V5" s="145"/>
      <c r="W5" s="100"/>
      <c r="X5" s="132"/>
      <c r="Y5"/>
    </row>
    <row r="6" spans="1:25" s="8" customFormat="1" ht="36.75" customHeight="1" thickTop="1" x14ac:dyDescent="0.25">
      <c r="A6" s="317" t="s">
        <v>18</v>
      </c>
      <c r="B6" s="323" t="s">
        <v>374</v>
      </c>
      <c r="C6" s="94"/>
      <c r="D6" s="95"/>
      <c r="E6" s="94"/>
      <c r="F6" s="95"/>
      <c r="G6" s="94"/>
      <c r="H6" s="95"/>
      <c r="I6" s="94"/>
      <c r="J6" s="95"/>
      <c r="K6" s="94"/>
      <c r="L6" s="95"/>
      <c r="M6" s="94"/>
      <c r="N6" s="146"/>
      <c r="O6" s="314" t="s">
        <v>18</v>
      </c>
      <c r="P6" s="321" t="s">
        <v>374</v>
      </c>
      <c r="Q6" s="170"/>
      <c r="R6" s="95"/>
      <c r="S6" s="94"/>
      <c r="T6" s="95"/>
      <c r="U6" s="96"/>
      <c r="V6" s="97"/>
      <c r="W6" s="6"/>
      <c r="X6" s="45"/>
      <c r="Y6" s="238"/>
    </row>
    <row r="7" spans="1:25" s="8" customFormat="1" ht="40.5" customHeight="1" thickBot="1" x14ac:dyDescent="0.3">
      <c r="A7" s="318"/>
      <c r="B7" s="319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45"/>
      <c r="O7" s="320"/>
      <c r="P7" s="322"/>
      <c r="Q7" s="100"/>
      <c r="R7" s="145"/>
      <c r="S7" s="100"/>
      <c r="T7" s="100"/>
      <c r="U7" s="100"/>
      <c r="V7" s="101"/>
      <c r="W7" s="104"/>
      <c r="X7" s="131"/>
      <c r="Y7" s="238"/>
    </row>
    <row r="8" spans="1:25" s="8" customFormat="1" ht="42" customHeight="1" thickTop="1" x14ac:dyDescent="0.25">
      <c r="A8" s="312" t="s">
        <v>20</v>
      </c>
      <c r="B8" s="313" t="s">
        <v>375</v>
      </c>
      <c r="C8" s="94"/>
      <c r="D8" s="47"/>
      <c r="E8" s="94"/>
      <c r="F8" s="95"/>
      <c r="G8" s="94"/>
      <c r="H8" s="94"/>
      <c r="I8" s="94"/>
      <c r="J8" s="95"/>
      <c r="K8" s="278"/>
      <c r="L8" s="47"/>
      <c r="M8" s="95"/>
      <c r="N8" s="65"/>
      <c r="O8" s="315" t="s">
        <v>20</v>
      </c>
      <c r="P8" s="316" t="s">
        <v>375</v>
      </c>
      <c r="Q8" s="6"/>
      <c r="R8" s="7"/>
      <c r="S8" s="88"/>
      <c r="T8" s="47"/>
      <c r="U8" s="85"/>
      <c r="V8" s="95"/>
      <c r="W8" s="85"/>
      <c r="X8" s="234"/>
      <c r="Y8"/>
    </row>
    <row r="9" spans="1:25" s="8" customFormat="1" ht="48.75" customHeight="1" thickBot="1" x14ac:dyDescent="0.3">
      <c r="A9" s="312"/>
      <c r="B9" s="319"/>
      <c r="C9" s="46"/>
      <c r="D9" s="7"/>
      <c r="E9" s="100"/>
      <c r="F9" s="100"/>
      <c r="G9" s="100"/>
      <c r="H9" s="100"/>
      <c r="I9" s="6"/>
      <c r="J9" s="6"/>
      <c r="K9" s="6"/>
      <c r="L9" s="100"/>
      <c r="M9" s="45"/>
      <c r="N9" s="45"/>
      <c r="O9" s="315"/>
      <c r="P9" s="316"/>
      <c r="Q9" s="104" t="s">
        <v>404</v>
      </c>
      <c r="R9" s="214" t="s">
        <v>101</v>
      </c>
      <c r="S9" s="80"/>
      <c r="T9" s="7"/>
      <c r="U9" s="104" t="s">
        <v>358</v>
      </c>
      <c r="V9" s="214" t="s">
        <v>185</v>
      </c>
      <c r="W9" s="104" t="s">
        <v>359</v>
      </c>
      <c r="X9" s="214" t="s">
        <v>185</v>
      </c>
      <c r="Y9" s="238"/>
    </row>
    <row r="10" spans="1:25" s="8" customFormat="1" ht="42.6" customHeight="1" thickTop="1" x14ac:dyDescent="0.25">
      <c r="A10" s="317" t="s">
        <v>22</v>
      </c>
      <c r="B10" s="313" t="s">
        <v>376</v>
      </c>
      <c r="C10" s="95"/>
      <c r="D10" s="94"/>
      <c r="E10" s="6"/>
      <c r="F10" s="7"/>
      <c r="G10" s="94"/>
      <c r="H10" s="6"/>
      <c r="I10" s="94"/>
      <c r="J10" s="95"/>
      <c r="K10" s="94"/>
      <c r="L10" s="95"/>
      <c r="M10" s="94"/>
      <c r="N10" s="146"/>
      <c r="O10" s="314" t="s">
        <v>22</v>
      </c>
      <c r="P10" s="321" t="s">
        <v>376</v>
      </c>
      <c r="Q10" s="94"/>
      <c r="R10" s="96"/>
      <c r="S10" s="94"/>
      <c r="T10" s="96"/>
      <c r="U10" s="96"/>
      <c r="V10" s="96"/>
      <c r="W10" s="96"/>
      <c r="X10" s="94"/>
      <c r="Y10" s="238"/>
    </row>
    <row r="11" spans="1:25" s="8" customFormat="1" ht="36.75" customHeight="1" thickBot="1" x14ac:dyDescent="0.3">
      <c r="A11" s="318"/>
      <c r="B11" s="319"/>
      <c r="C11" s="6"/>
      <c r="D11" s="191"/>
      <c r="E11" s="100"/>
      <c r="F11" s="6"/>
      <c r="G11" s="191"/>
      <c r="H11" s="100"/>
      <c r="I11" s="100"/>
      <c r="J11" s="6"/>
      <c r="K11" s="100"/>
      <c r="L11" s="100"/>
      <c r="M11" s="100"/>
      <c r="N11" s="100"/>
      <c r="O11" s="320"/>
      <c r="P11" s="322"/>
      <c r="Q11" s="6"/>
      <c r="R11" s="45"/>
      <c r="S11" s="100"/>
      <c r="T11" s="45"/>
      <c r="U11" s="45"/>
      <c r="V11" s="45"/>
      <c r="W11" s="45"/>
      <c r="X11" s="6"/>
      <c r="Y11" s="238"/>
    </row>
    <row r="12" spans="1:25" s="8" customFormat="1" ht="39" customHeight="1" thickTop="1" x14ac:dyDescent="0.25">
      <c r="A12" s="312" t="s">
        <v>23</v>
      </c>
      <c r="B12" s="313" t="s">
        <v>377</v>
      </c>
      <c r="C12" s="94"/>
      <c r="D12" s="7"/>
      <c r="E12" s="94"/>
      <c r="F12" s="95"/>
      <c r="G12" s="94"/>
      <c r="H12" s="95"/>
      <c r="I12" s="6"/>
      <c r="J12" s="94"/>
      <c r="K12" s="280"/>
      <c r="L12" s="106"/>
      <c r="M12" s="62"/>
      <c r="N12" s="95"/>
      <c r="O12" s="315" t="s">
        <v>23</v>
      </c>
      <c r="P12" s="316" t="s">
        <v>377</v>
      </c>
      <c r="Q12" s="94"/>
      <c r="R12" s="94"/>
      <c r="S12" s="85"/>
      <c r="T12" s="94"/>
      <c r="U12" s="94"/>
      <c r="V12" s="94"/>
      <c r="W12" s="109"/>
      <c r="X12" s="98"/>
      <c r="Y12"/>
    </row>
    <row r="13" spans="1:25" s="8" customFormat="1" ht="39" customHeight="1" thickBot="1" x14ac:dyDescent="0.3">
      <c r="A13" s="312"/>
      <c r="B13" s="319"/>
      <c r="C13" s="100"/>
      <c r="D13" s="7"/>
      <c r="E13" s="100"/>
      <c r="F13" s="100"/>
      <c r="G13" s="100"/>
      <c r="H13" s="197"/>
      <c r="I13" s="100"/>
      <c r="J13" s="101"/>
      <c r="K13" s="100"/>
      <c r="L13" s="101"/>
      <c r="M13" s="100"/>
      <c r="N13" s="101"/>
      <c r="O13" s="315"/>
      <c r="P13" s="316"/>
      <c r="Q13" s="175"/>
      <c r="R13" s="197"/>
      <c r="S13" s="6"/>
      <c r="T13" s="7"/>
      <c r="U13" s="100"/>
      <c r="V13" s="145"/>
      <c r="W13" s="100"/>
      <c r="X13" s="145"/>
      <c r="Y13" s="238"/>
    </row>
    <row r="14" spans="1:25" s="8" customFormat="1" ht="37.5" customHeight="1" thickTop="1" x14ac:dyDescent="0.25">
      <c r="A14" s="112" t="s">
        <v>25</v>
      </c>
      <c r="B14" s="113" t="s">
        <v>378</v>
      </c>
      <c r="C14" s="94"/>
      <c r="D14" s="95"/>
      <c r="E14" s="94"/>
      <c r="F14" s="95"/>
      <c r="G14" s="94"/>
      <c r="H14" s="95"/>
      <c r="I14" s="94"/>
      <c r="J14" s="94"/>
      <c r="K14" s="94"/>
      <c r="L14" s="94"/>
      <c r="M14" s="94"/>
      <c r="N14" s="146"/>
      <c r="O14" s="179" t="s">
        <v>25</v>
      </c>
      <c r="P14" s="195" t="s">
        <v>378</v>
      </c>
      <c r="Q14" s="116"/>
      <c r="R14" s="117"/>
      <c r="S14" s="96"/>
      <c r="T14" s="97"/>
      <c r="U14" s="96"/>
      <c r="V14" s="97"/>
      <c r="W14" s="94"/>
      <c r="X14" s="98"/>
      <c r="Y14"/>
    </row>
    <row r="15" spans="1:25" s="8" customFormat="1" ht="37.5" hidden="1" customHeight="1" x14ac:dyDescent="0.25">
      <c r="A15" s="118" t="s">
        <v>69</v>
      </c>
      <c r="B15" s="51"/>
      <c r="C15" s="4"/>
      <c r="D15" s="5"/>
      <c r="E15" s="62"/>
      <c r="F15" s="5"/>
      <c r="H15" s="5"/>
      <c r="I15" s="4"/>
      <c r="J15" s="5"/>
      <c r="K15" s="4"/>
      <c r="L15" s="5"/>
      <c r="M15" s="4"/>
      <c r="N15" s="49"/>
      <c r="O15" s="180" t="s">
        <v>69</v>
      </c>
      <c r="P15" s="181" t="s">
        <v>93</v>
      </c>
      <c r="Q15" s="172"/>
      <c r="R15" s="73"/>
      <c r="S15" s="6"/>
      <c r="T15" s="7"/>
      <c r="U15" s="6"/>
      <c r="V15" s="7"/>
      <c r="W15" s="4"/>
      <c r="X15" s="119"/>
      <c r="Y15"/>
    </row>
    <row r="16" spans="1:25" ht="24.75" customHeight="1" thickBot="1" x14ac:dyDescent="0.3">
      <c r="A16" s="324" t="s">
        <v>1</v>
      </c>
      <c r="B16" s="325"/>
      <c r="C16" s="121" t="s">
        <v>9</v>
      </c>
      <c r="D16" s="122" t="s">
        <v>3</v>
      </c>
      <c r="E16" s="122" t="s">
        <v>10</v>
      </c>
      <c r="F16" s="122" t="s">
        <v>3</v>
      </c>
      <c r="G16" s="122" t="s">
        <v>11</v>
      </c>
      <c r="H16" s="122" t="s">
        <v>3</v>
      </c>
      <c r="I16" s="122" t="s">
        <v>12</v>
      </c>
      <c r="J16" s="122" t="s">
        <v>3</v>
      </c>
      <c r="K16" s="123" t="s">
        <v>7</v>
      </c>
      <c r="L16" s="120" t="s">
        <v>3</v>
      </c>
      <c r="M16" s="123" t="s">
        <v>8</v>
      </c>
      <c r="N16" s="162" t="s">
        <v>3</v>
      </c>
      <c r="O16" s="324" t="s">
        <v>1</v>
      </c>
      <c r="P16" s="326"/>
      <c r="Q16" s="124" t="s">
        <v>9</v>
      </c>
      <c r="R16" s="122" t="s">
        <v>3</v>
      </c>
      <c r="S16" s="122" t="s">
        <v>10</v>
      </c>
      <c r="T16" s="122" t="s">
        <v>3</v>
      </c>
      <c r="U16" s="122" t="s">
        <v>11</v>
      </c>
      <c r="V16" s="122" t="s">
        <v>3</v>
      </c>
      <c r="W16" s="122" t="s">
        <v>12</v>
      </c>
      <c r="X16" s="125" t="s">
        <v>3</v>
      </c>
    </row>
    <row r="17" spans="1:35" s="8" customFormat="1" ht="48" customHeight="1" thickTop="1" x14ac:dyDescent="0.25">
      <c r="A17" s="312" t="s">
        <v>13</v>
      </c>
      <c r="B17" s="323" t="s">
        <v>379</v>
      </c>
      <c r="C17" s="6"/>
      <c r="D17" s="95"/>
      <c r="E17" s="46"/>
      <c r="F17" s="7"/>
      <c r="G17" s="126" t="s">
        <v>103</v>
      </c>
      <c r="H17" s="127" t="s">
        <v>15</v>
      </c>
      <c r="I17" s="108" t="s">
        <v>139</v>
      </c>
      <c r="J17" s="272" t="s">
        <v>15</v>
      </c>
      <c r="K17" s="6"/>
      <c r="L17" s="7"/>
      <c r="M17" s="85"/>
      <c r="N17" s="163"/>
      <c r="O17" s="315" t="s">
        <v>13</v>
      </c>
      <c r="P17" s="316" t="s">
        <v>379</v>
      </c>
      <c r="Q17" s="173"/>
      <c r="R17" s="86"/>
      <c r="S17" s="46"/>
      <c r="T17" s="47"/>
      <c r="U17" s="46"/>
      <c r="V17" s="47"/>
      <c r="W17" s="72"/>
      <c r="X17" s="158"/>
    </row>
    <row r="18" spans="1:35" s="8" customFormat="1" ht="41.25" customHeight="1" thickBot="1" x14ac:dyDescent="0.3">
      <c r="A18" s="312"/>
      <c r="B18" s="319"/>
      <c r="C18" s="210" t="s">
        <v>204</v>
      </c>
      <c r="D18" s="245" t="s">
        <v>16</v>
      </c>
      <c r="E18" s="210" t="s">
        <v>350</v>
      </c>
      <c r="F18" s="209" t="s">
        <v>16</v>
      </c>
      <c r="G18" s="99" t="s">
        <v>119</v>
      </c>
      <c r="H18" s="102" t="s">
        <v>16</v>
      </c>
      <c r="I18" s="100"/>
      <c r="J18" s="100"/>
      <c r="K18" s="100"/>
      <c r="L18" s="101"/>
      <c r="M18" s="100"/>
      <c r="N18" s="101"/>
      <c r="O18" s="315"/>
      <c r="P18" s="316"/>
      <c r="Q18" s="100"/>
      <c r="R18" s="145"/>
      <c r="S18" s="100"/>
      <c r="T18" s="100"/>
      <c r="U18" s="100"/>
      <c r="V18" s="100"/>
      <c r="W18" s="100"/>
      <c r="X18" s="132"/>
    </row>
    <row r="19" spans="1:35" s="8" customFormat="1" ht="46.9" customHeight="1" thickTop="1" x14ac:dyDescent="0.25">
      <c r="A19" s="317" t="s">
        <v>18</v>
      </c>
      <c r="B19" s="323" t="s">
        <v>380</v>
      </c>
      <c r="C19" s="184" t="s">
        <v>400</v>
      </c>
      <c r="D19" s="184" t="s">
        <v>16</v>
      </c>
      <c r="E19" s="215" t="s">
        <v>295</v>
      </c>
      <c r="F19" s="216" t="s">
        <v>16</v>
      </c>
      <c r="G19" s="94"/>
      <c r="H19" s="7"/>
      <c r="I19" s="94"/>
      <c r="J19" s="95"/>
      <c r="K19" s="94"/>
      <c r="L19" s="95"/>
      <c r="M19" s="94"/>
      <c r="N19" s="146"/>
      <c r="O19" s="314" t="s">
        <v>18</v>
      </c>
      <c r="P19" s="321" t="s">
        <v>380</v>
      </c>
      <c r="Q19" s="115"/>
      <c r="R19" s="115"/>
      <c r="S19" s="106"/>
      <c r="T19" s="115"/>
      <c r="U19" s="96"/>
      <c r="V19" s="97"/>
      <c r="W19" s="94"/>
      <c r="X19" s="234"/>
      <c r="Y19" s="203"/>
    </row>
    <row r="20" spans="1:35" s="8" customFormat="1" ht="46.5" customHeight="1" thickBot="1" x14ac:dyDescent="0.3">
      <c r="A20" s="318"/>
      <c r="B20" s="319"/>
      <c r="C20" s="126" t="s">
        <v>415</v>
      </c>
      <c r="D20" s="221" t="s">
        <v>15</v>
      </c>
      <c r="E20" s="6"/>
      <c r="F20" s="7"/>
      <c r="G20" s="100"/>
      <c r="H20" s="101"/>
      <c r="I20" s="100"/>
      <c r="J20" s="46"/>
      <c r="K20" s="100"/>
      <c r="L20" s="197"/>
      <c r="M20" s="100"/>
      <c r="N20" s="101"/>
      <c r="O20" s="320"/>
      <c r="P20" s="322"/>
      <c r="Q20" s="100"/>
      <c r="R20" s="145"/>
      <c r="S20" s="100"/>
      <c r="T20" s="145"/>
      <c r="U20" s="100"/>
      <c r="V20" s="101"/>
      <c r="W20" s="226" t="s">
        <v>412</v>
      </c>
      <c r="X20" s="294" t="s">
        <v>101</v>
      </c>
      <c r="Y20" s="203"/>
    </row>
    <row r="21" spans="1:35" s="8" customFormat="1" ht="45.75" customHeight="1" thickTop="1" x14ac:dyDescent="0.25">
      <c r="A21" s="312" t="s">
        <v>20</v>
      </c>
      <c r="B21" s="323" t="s">
        <v>381</v>
      </c>
      <c r="C21" s="94"/>
      <c r="D21" s="94"/>
      <c r="E21" s="96"/>
      <c r="F21" s="94"/>
      <c r="G21" s="208" t="s">
        <v>167</v>
      </c>
      <c r="H21" s="93" t="s">
        <v>16</v>
      </c>
      <c r="I21" s="107" t="s">
        <v>422</v>
      </c>
      <c r="J21" s="39" t="s">
        <v>16</v>
      </c>
      <c r="K21" s="46"/>
      <c r="L21" s="95"/>
      <c r="M21" s="46"/>
      <c r="N21" s="7"/>
      <c r="O21" s="315" t="s">
        <v>20</v>
      </c>
      <c r="P21" s="316" t="s">
        <v>381</v>
      </c>
      <c r="Q21" s="6"/>
      <c r="R21" s="7"/>
      <c r="S21" s="85"/>
      <c r="T21" s="86"/>
      <c r="U21" s="85"/>
      <c r="V21" s="47"/>
      <c r="W21" s="95"/>
      <c r="X21" s="213"/>
    </row>
    <row r="22" spans="1:35" s="8" customFormat="1" ht="53.25" customHeight="1" thickBot="1" x14ac:dyDescent="0.3">
      <c r="A22" s="312"/>
      <c r="B22" s="319"/>
      <c r="C22" s="100"/>
      <c r="D22" s="101"/>
      <c r="E22" s="100"/>
      <c r="F22" s="7"/>
      <c r="G22" s="100"/>
      <c r="H22" s="6"/>
      <c r="I22" s="99" t="s">
        <v>108</v>
      </c>
      <c r="J22" s="102" t="s">
        <v>15</v>
      </c>
      <c r="K22" s="81" t="s">
        <v>365</v>
      </c>
      <c r="L22" s="185" t="s">
        <v>15</v>
      </c>
      <c r="M22" s="103"/>
      <c r="N22" s="101"/>
      <c r="O22" s="315"/>
      <c r="P22" s="316"/>
      <c r="Q22" s="100"/>
      <c r="R22" s="101"/>
      <c r="S22" s="6"/>
      <c r="T22" s="7"/>
      <c r="U22" s="100"/>
      <c r="V22" s="145"/>
      <c r="W22" s="295" t="s">
        <v>413</v>
      </c>
      <c r="X22" s="296" t="s">
        <v>101</v>
      </c>
      <c r="Y22" s="203"/>
    </row>
    <row r="23" spans="1:35" s="8" customFormat="1" ht="42.75" customHeight="1" thickTop="1" x14ac:dyDescent="0.25">
      <c r="A23" s="317" t="s">
        <v>22</v>
      </c>
      <c r="B23" s="323" t="s">
        <v>382</v>
      </c>
      <c r="C23" s="94"/>
      <c r="D23" s="95"/>
      <c r="E23" s="6"/>
      <c r="F23" s="95"/>
      <c r="G23" s="92" t="s">
        <v>146</v>
      </c>
      <c r="H23" s="93" t="s">
        <v>16</v>
      </c>
      <c r="I23" s="94"/>
      <c r="J23" s="47"/>
      <c r="K23" s="292" t="s">
        <v>363</v>
      </c>
      <c r="L23" s="212" t="s">
        <v>101</v>
      </c>
      <c r="M23" s="46"/>
      <c r="N23" s="95"/>
      <c r="O23" s="314" t="s">
        <v>22</v>
      </c>
      <c r="P23" s="321" t="s">
        <v>382</v>
      </c>
      <c r="Q23" s="96"/>
      <c r="R23" s="96"/>
      <c r="S23" s="96"/>
      <c r="T23" s="97"/>
      <c r="U23" s="94"/>
      <c r="V23" s="97"/>
      <c r="W23" s="94"/>
      <c r="X23" s="97"/>
    </row>
    <row r="24" spans="1:35" s="8" customFormat="1" ht="49.5" customHeight="1" thickBot="1" x14ac:dyDescent="0.3">
      <c r="A24" s="318"/>
      <c r="B24" s="319"/>
      <c r="C24" s="185" t="s">
        <v>165</v>
      </c>
      <c r="D24" s="185" t="s">
        <v>16</v>
      </c>
      <c r="E24" s="99" t="s">
        <v>223</v>
      </c>
      <c r="F24" s="99" t="s">
        <v>16</v>
      </c>
      <c r="G24" s="99" t="s">
        <v>122</v>
      </c>
      <c r="H24" s="81" t="s">
        <v>15</v>
      </c>
      <c r="I24" s="81" t="s">
        <v>161</v>
      </c>
      <c r="J24" s="81" t="s">
        <v>15</v>
      </c>
      <c r="K24" s="210" t="s">
        <v>417</v>
      </c>
      <c r="L24" s="272" t="s">
        <v>15</v>
      </c>
      <c r="M24" s="100"/>
      <c r="N24" s="100"/>
      <c r="O24" s="320"/>
      <c r="P24" s="322"/>
      <c r="Q24" s="100"/>
      <c r="R24" s="101"/>
      <c r="S24" s="100"/>
      <c r="T24" s="145"/>
      <c r="U24" s="100"/>
      <c r="V24" s="101"/>
      <c r="W24" s="100"/>
      <c r="X24" s="101"/>
      <c r="Y24" s="203"/>
    </row>
    <row r="25" spans="1:35" s="8" customFormat="1" ht="50.25" customHeight="1" thickTop="1" x14ac:dyDescent="0.25">
      <c r="A25" s="312" t="s">
        <v>23</v>
      </c>
      <c r="B25" s="313" t="s">
        <v>383</v>
      </c>
      <c r="C25" s="130" t="s">
        <v>421</v>
      </c>
      <c r="D25" s="107" t="s">
        <v>16</v>
      </c>
      <c r="E25" s="92" t="s">
        <v>347</v>
      </c>
      <c r="F25" s="93" t="s">
        <v>16</v>
      </c>
      <c r="G25" s="184" t="s">
        <v>401</v>
      </c>
      <c r="H25" s="184" t="s">
        <v>16</v>
      </c>
      <c r="I25" s="94"/>
      <c r="J25" s="96"/>
      <c r="K25" s="94"/>
      <c r="L25" s="46"/>
      <c r="M25" s="46"/>
      <c r="N25" s="95"/>
      <c r="O25" s="315" t="s">
        <v>23</v>
      </c>
      <c r="P25" s="316" t="s">
        <v>383</v>
      </c>
      <c r="Q25" s="94"/>
      <c r="R25" s="47"/>
      <c r="S25" s="46"/>
      <c r="T25" s="95"/>
      <c r="V25" s="86"/>
      <c r="W25" s="128"/>
      <c r="X25" s="133"/>
    </row>
    <row r="26" spans="1:35" s="8" customFormat="1" ht="43.5" customHeight="1" thickBot="1" x14ac:dyDescent="0.3">
      <c r="A26" s="312"/>
      <c r="B26" s="319"/>
      <c r="C26" s="100"/>
      <c r="D26" s="7"/>
      <c r="E26" s="81" t="s">
        <v>342</v>
      </c>
      <c r="F26" s="81" t="s">
        <v>15</v>
      </c>
      <c r="G26" s="293" t="s">
        <v>262</v>
      </c>
      <c r="H26" s="127" t="s">
        <v>15</v>
      </c>
      <c r="I26" s="210" t="s">
        <v>115</v>
      </c>
      <c r="J26" s="209" t="s">
        <v>15</v>
      </c>
      <c r="K26" s="46"/>
      <c r="L26" s="101"/>
      <c r="M26" s="100"/>
      <c r="N26" s="100"/>
      <c r="O26" s="315"/>
      <c r="P26" s="316"/>
      <c r="Q26" s="85"/>
      <c r="R26" s="100"/>
      <c r="S26" s="100"/>
      <c r="T26" s="145"/>
      <c r="U26" s="85"/>
      <c r="V26" s="7"/>
      <c r="W26" s="6"/>
      <c r="X26" s="159"/>
    </row>
    <row r="27" spans="1:35" s="8" customFormat="1" ht="40.5" customHeight="1" thickTop="1" x14ac:dyDescent="0.25">
      <c r="A27" s="90" t="s">
        <v>25</v>
      </c>
      <c r="B27" s="113" t="s">
        <v>384</v>
      </c>
      <c r="C27" s="94"/>
      <c r="D27" s="95"/>
      <c r="E27" s="94"/>
      <c r="F27" s="95"/>
      <c r="G27" s="85"/>
      <c r="H27" s="95"/>
      <c r="I27" s="85"/>
      <c r="J27" s="95"/>
      <c r="K27" s="94"/>
      <c r="L27" s="95"/>
      <c r="M27" s="96"/>
      <c r="N27" s="146"/>
      <c r="O27" s="178" t="s">
        <v>25</v>
      </c>
      <c r="P27" s="195" t="s">
        <v>384</v>
      </c>
      <c r="Q27" s="116"/>
      <c r="R27" s="117"/>
      <c r="S27" s="136"/>
      <c r="T27" s="97"/>
      <c r="U27" s="94"/>
      <c r="V27" s="97"/>
      <c r="W27" s="109"/>
      <c r="X27" s="137"/>
    </row>
    <row r="28" spans="1:35" s="8" customFormat="1" ht="40.5" hidden="1" customHeight="1" x14ac:dyDescent="0.25">
      <c r="A28" s="118" t="s">
        <v>69</v>
      </c>
      <c r="B28" s="51"/>
      <c r="C28" s="4"/>
      <c r="D28" s="5"/>
      <c r="E28" s="4"/>
      <c r="F28" s="5"/>
      <c r="G28" s="4"/>
      <c r="H28" s="5"/>
      <c r="I28" s="4"/>
      <c r="J28" s="5"/>
      <c r="K28" s="6"/>
      <c r="L28" s="5"/>
      <c r="M28" s="6"/>
      <c r="N28" s="49"/>
      <c r="O28" s="180" t="s">
        <v>69</v>
      </c>
      <c r="P28" s="181" t="s">
        <v>94</v>
      </c>
      <c r="Q28" s="172"/>
      <c r="R28" s="73"/>
      <c r="S28" s="12"/>
      <c r="T28" s="7"/>
      <c r="U28" s="4"/>
      <c r="V28" s="7"/>
      <c r="W28" s="4"/>
      <c r="X28" s="119"/>
    </row>
    <row r="29" spans="1:35" ht="24.95" customHeight="1" thickBot="1" x14ac:dyDescent="0.3">
      <c r="A29" s="324" t="s">
        <v>1</v>
      </c>
      <c r="B29" s="325"/>
      <c r="C29" s="122" t="s">
        <v>9</v>
      </c>
      <c r="D29" s="122" t="s">
        <v>3</v>
      </c>
      <c r="E29" s="122" t="s">
        <v>10</v>
      </c>
      <c r="F29" s="122" t="s">
        <v>3</v>
      </c>
      <c r="G29" s="122" t="s">
        <v>11</v>
      </c>
      <c r="H29" s="122" t="s">
        <v>3</v>
      </c>
      <c r="I29" s="122" t="s">
        <v>34</v>
      </c>
      <c r="J29" s="122" t="s">
        <v>3</v>
      </c>
      <c r="K29" s="123" t="s">
        <v>7</v>
      </c>
      <c r="L29" s="120" t="s">
        <v>3</v>
      </c>
      <c r="M29" s="123" t="s">
        <v>8</v>
      </c>
      <c r="N29" s="162" t="s">
        <v>3</v>
      </c>
      <c r="O29" s="324" t="s">
        <v>1</v>
      </c>
      <c r="P29" s="326"/>
      <c r="Q29" s="124" t="s">
        <v>9</v>
      </c>
      <c r="R29" s="122" t="s">
        <v>3</v>
      </c>
      <c r="S29" s="122" t="s">
        <v>10</v>
      </c>
      <c r="T29" s="122" t="s">
        <v>3</v>
      </c>
      <c r="U29" s="122" t="s">
        <v>11</v>
      </c>
      <c r="V29" s="122" t="s">
        <v>3</v>
      </c>
      <c r="W29" s="122" t="s">
        <v>12</v>
      </c>
      <c r="X29" s="125" t="s">
        <v>3</v>
      </c>
      <c r="Y29" s="8"/>
      <c r="Z29" s="8"/>
      <c r="AA29" s="8"/>
      <c r="AB29" s="8"/>
      <c r="AC29" s="8"/>
      <c r="AD29" s="8"/>
      <c r="AE29" s="8"/>
      <c r="AF29" s="8"/>
      <c r="AG29" s="8"/>
      <c r="AI29" s="8"/>
    </row>
    <row r="30" spans="1:35" s="36" customFormat="1" ht="45" customHeight="1" thickTop="1" x14ac:dyDescent="0.25">
      <c r="A30" s="327" t="s">
        <v>13</v>
      </c>
      <c r="B30" s="313" t="s">
        <v>385</v>
      </c>
      <c r="C30" s="6"/>
      <c r="D30" s="94"/>
      <c r="E30" s="96"/>
      <c r="F30" s="6"/>
      <c r="G30" s="96"/>
      <c r="H30" s="95"/>
      <c r="I30" s="94"/>
      <c r="J30" s="7"/>
      <c r="K30" s="6"/>
      <c r="L30" s="7"/>
      <c r="M30" s="85"/>
      <c r="N30" s="65"/>
      <c r="O30" s="315" t="s">
        <v>13</v>
      </c>
      <c r="P30" s="316" t="s">
        <v>385</v>
      </c>
      <c r="Q30" s="175"/>
      <c r="R30" s="47"/>
      <c r="S30" s="46"/>
      <c r="T30" s="47"/>
      <c r="U30" s="85"/>
      <c r="V30" s="86"/>
      <c r="W30" s="72"/>
      <c r="X30" s="158"/>
      <c r="Y30" s="8"/>
      <c r="Z30" s="8"/>
      <c r="AA30" s="8"/>
      <c r="AB30" s="8"/>
      <c r="AC30" s="8"/>
      <c r="AD30" s="8"/>
      <c r="AE30" s="8"/>
      <c r="AF30" s="8"/>
      <c r="AG30" s="8"/>
      <c r="AH30"/>
      <c r="AI30" s="8"/>
    </row>
    <row r="31" spans="1:35" s="36" customFormat="1" ht="38.25" customHeight="1" thickBot="1" x14ac:dyDescent="0.3">
      <c r="A31" s="327"/>
      <c r="B31" s="319"/>
      <c r="C31" s="39" t="s">
        <v>335</v>
      </c>
      <c r="D31" s="194" t="s">
        <v>16</v>
      </c>
      <c r="E31" s="100"/>
      <c r="F31" s="100"/>
      <c r="G31" s="186" t="s">
        <v>403</v>
      </c>
      <c r="H31" s="230" t="s">
        <v>15</v>
      </c>
      <c r="I31" s="194" t="s">
        <v>337</v>
      </c>
      <c r="J31" s="194" t="s">
        <v>16</v>
      </c>
      <c r="K31" s="186" t="s">
        <v>405</v>
      </c>
      <c r="L31" s="187" t="s">
        <v>15</v>
      </c>
      <c r="M31" s="6"/>
      <c r="N31" s="161"/>
      <c r="O31" s="315"/>
      <c r="P31" s="316"/>
      <c r="Q31" s="100"/>
      <c r="R31" s="145"/>
      <c r="S31" s="6"/>
      <c r="T31" s="7"/>
      <c r="U31" s="100"/>
      <c r="V31" s="7"/>
      <c r="W31" s="100"/>
      <c r="X31" s="132"/>
      <c r="Y31" s="8"/>
      <c r="Z31" s="8"/>
      <c r="AA31" s="8"/>
      <c r="AB31" s="8"/>
      <c r="AC31" s="8"/>
      <c r="AD31" s="8"/>
      <c r="AE31" s="8"/>
      <c r="AF31" s="8"/>
      <c r="AG31" s="8"/>
      <c r="AH31"/>
      <c r="AI31" s="8"/>
    </row>
    <row r="32" spans="1:35" s="36" customFormat="1" ht="42" customHeight="1" thickTop="1" x14ac:dyDescent="0.25">
      <c r="A32" s="328" t="s">
        <v>18</v>
      </c>
      <c r="B32" s="313" t="s">
        <v>386</v>
      </c>
      <c r="C32" s="215" t="s">
        <v>295</v>
      </c>
      <c r="D32" s="215" t="s">
        <v>16</v>
      </c>
      <c r="E32" s="134" t="s">
        <v>406</v>
      </c>
      <c r="F32" s="135" t="s">
        <v>16</v>
      </c>
      <c r="G32" s="94"/>
      <c r="H32" s="95"/>
      <c r="I32" s="46"/>
      <c r="J32" s="95"/>
      <c r="K32" s="94"/>
      <c r="L32" s="95"/>
      <c r="M32" s="96"/>
      <c r="N32" s="97"/>
      <c r="O32" s="314" t="s">
        <v>18</v>
      </c>
      <c r="P32" s="321" t="s">
        <v>386</v>
      </c>
      <c r="Q32" s="170"/>
      <c r="R32" s="95"/>
      <c r="S32" s="94"/>
      <c r="T32" s="95"/>
      <c r="U32" s="94"/>
      <c r="V32" s="95"/>
      <c r="W32" s="94"/>
      <c r="X32" s="98"/>
      <c r="Y32" s="37"/>
      <c r="Z32" s="8"/>
      <c r="AA32" s="8"/>
      <c r="AB32" s="8"/>
      <c r="AC32" s="8"/>
      <c r="AD32" s="8"/>
      <c r="AE32" s="8"/>
      <c r="AF32" s="8"/>
      <c r="AG32" s="8"/>
      <c r="AH32"/>
      <c r="AI32" s="8"/>
    </row>
    <row r="33" spans="1:35" s="36" customFormat="1" ht="39" customHeight="1" thickBot="1" x14ac:dyDescent="0.3">
      <c r="A33" s="329"/>
      <c r="B33" s="319"/>
      <c r="C33" s="108" t="s">
        <v>145</v>
      </c>
      <c r="D33" s="221" t="s">
        <v>15</v>
      </c>
      <c r="E33" s="85"/>
      <c r="F33" s="86"/>
      <c r="G33" s="100"/>
      <c r="H33" s="100"/>
      <c r="I33" s="186" t="s">
        <v>402</v>
      </c>
      <c r="J33" s="230" t="s">
        <v>15</v>
      </c>
      <c r="K33" s="99" t="s">
        <v>205</v>
      </c>
      <c r="L33" s="189" t="s">
        <v>15</v>
      </c>
      <c r="M33" s="103"/>
      <c r="N33" s="100"/>
      <c r="O33" s="320"/>
      <c r="P33" s="322"/>
      <c r="Q33" s="6"/>
      <c r="R33" s="101"/>
      <c r="S33" s="100"/>
      <c r="T33" s="101"/>
      <c r="U33" s="100"/>
      <c r="V33" s="101"/>
      <c r="W33" s="104" t="s">
        <v>362</v>
      </c>
      <c r="X33" s="131" t="s">
        <v>101</v>
      </c>
      <c r="Y33" s="8"/>
      <c r="Z33" s="8"/>
      <c r="AA33" s="8"/>
      <c r="AB33" s="8"/>
      <c r="AC33" s="8"/>
      <c r="AD33" s="8"/>
      <c r="AE33" s="8"/>
      <c r="AF33" s="8"/>
      <c r="AG33" s="8"/>
      <c r="AH33"/>
      <c r="AI33" s="8"/>
    </row>
    <row r="34" spans="1:35" s="36" customFormat="1" ht="45" customHeight="1" thickTop="1" x14ac:dyDescent="0.25">
      <c r="A34" s="327" t="s">
        <v>20</v>
      </c>
      <c r="B34" s="313" t="s">
        <v>387</v>
      </c>
      <c r="C34" s="134" t="s">
        <v>416</v>
      </c>
      <c r="D34" s="135" t="s">
        <v>15</v>
      </c>
      <c r="E34" s="94"/>
      <c r="F34" s="94"/>
      <c r="G34" s="94"/>
      <c r="H34" s="97"/>
      <c r="I34" s="94"/>
      <c r="J34" s="95"/>
      <c r="K34" s="94"/>
      <c r="L34" s="94"/>
      <c r="M34" s="46"/>
      <c r="N34" s="94"/>
      <c r="O34" s="315" t="s">
        <v>20</v>
      </c>
      <c r="P34" s="316" t="s">
        <v>387</v>
      </c>
      <c r="Q34" s="115"/>
      <c r="R34" s="89"/>
      <c r="S34" s="89"/>
      <c r="T34" s="89"/>
      <c r="U34" s="89"/>
      <c r="V34" s="89"/>
      <c r="W34" s="89"/>
      <c r="X34" s="158"/>
      <c r="Y34" s="8"/>
      <c r="Z34" s="8"/>
      <c r="AA34" s="8"/>
      <c r="AB34" s="8"/>
      <c r="AC34" s="8"/>
      <c r="AD34" s="8"/>
      <c r="AE34" s="8"/>
      <c r="AF34" s="8"/>
      <c r="AG34" s="8"/>
      <c r="AH34"/>
      <c r="AI34" s="8"/>
    </row>
    <row r="35" spans="1:35" s="36" customFormat="1" ht="45" customHeight="1" thickBot="1" x14ac:dyDescent="0.3">
      <c r="A35" s="327"/>
      <c r="B35" s="319"/>
      <c r="C35" s="99" t="s">
        <v>165</v>
      </c>
      <c r="D35" s="99" t="s">
        <v>16</v>
      </c>
      <c r="E35" s="100"/>
      <c r="F35" s="101"/>
      <c r="G35" s="100"/>
      <c r="H35" s="101"/>
      <c r="I35" s="99" t="s">
        <v>161</v>
      </c>
      <c r="J35" s="81" t="s">
        <v>15</v>
      </c>
      <c r="K35" s="81" t="s">
        <v>366</v>
      </c>
      <c r="L35" s="185" t="s">
        <v>15</v>
      </c>
      <c r="M35" s="140"/>
      <c r="N35" s="166"/>
      <c r="O35" s="315"/>
      <c r="P35" s="316"/>
      <c r="Q35" s="100"/>
      <c r="R35" s="101"/>
      <c r="S35" s="100"/>
      <c r="T35" s="6"/>
      <c r="U35" s="100"/>
      <c r="V35" s="6"/>
      <c r="W35" s="100"/>
      <c r="X35" s="145"/>
      <c r="Y35" s="203"/>
      <c r="Z35" s="8"/>
      <c r="AA35" s="8"/>
      <c r="AB35" s="8"/>
      <c r="AC35" s="8"/>
      <c r="AD35" s="8"/>
      <c r="AE35" s="8"/>
      <c r="AF35" s="8"/>
      <c r="AG35" s="8"/>
      <c r="AH35"/>
      <c r="AI35" s="8"/>
    </row>
    <row r="36" spans="1:35" s="36" customFormat="1" ht="48" customHeight="1" thickTop="1" x14ac:dyDescent="0.25">
      <c r="A36" s="317" t="s">
        <v>22</v>
      </c>
      <c r="B36" s="313" t="s">
        <v>388</v>
      </c>
      <c r="C36" s="107" t="s">
        <v>420</v>
      </c>
      <c r="D36" s="39" t="s">
        <v>16</v>
      </c>
      <c r="E36" s="94"/>
      <c r="F36" s="95"/>
      <c r="G36" s="107" t="s">
        <v>419</v>
      </c>
      <c r="H36" s="39" t="s">
        <v>16</v>
      </c>
      <c r="I36" s="46"/>
      <c r="J36" s="97"/>
      <c r="K36" s="94"/>
      <c r="L36" s="95"/>
      <c r="M36" s="95"/>
      <c r="N36" s="94"/>
      <c r="O36" s="314" t="s">
        <v>22</v>
      </c>
      <c r="P36" s="321" t="s">
        <v>388</v>
      </c>
      <c r="Q36" s="115"/>
      <c r="R36" s="89"/>
      <c r="S36" s="85"/>
      <c r="T36" s="95"/>
      <c r="U36" s="46"/>
      <c r="V36" s="95"/>
      <c r="W36" s="94"/>
      <c r="X36" s="159"/>
      <c r="Y36" s="8"/>
      <c r="Z36" s="8"/>
      <c r="AA36" s="8"/>
      <c r="AB36" s="8"/>
      <c r="AC36" s="8"/>
      <c r="AD36" s="8"/>
      <c r="AE36" s="8"/>
      <c r="AF36" s="8"/>
      <c r="AG36" s="8"/>
      <c r="AH36"/>
      <c r="AI36" s="8"/>
    </row>
    <row r="37" spans="1:35" s="36" customFormat="1" ht="45.75" customHeight="1" thickBot="1" x14ac:dyDescent="0.3">
      <c r="A37" s="318"/>
      <c r="B37" s="319"/>
      <c r="C37" s="6"/>
      <c r="D37" s="100"/>
      <c r="E37" s="81" t="s">
        <v>342</v>
      </c>
      <c r="F37" s="81" t="s">
        <v>15</v>
      </c>
      <c r="G37" s="100"/>
      <c r="H37" s="7"/>
      <c r="I37" s="99" t="s">
        <v>122</v>
      </c>
      <c r="J37" s="81" t="s">
        <v>15</v>
      </c>
      <c r="K37" s="100"/>
      <c r="L37" s="100"/>
      <c r="M37" s="46"/>
      <c r="N37" s="166"/>
      <c r="O37" s="320"/>
      <c r="P37" s="322"/>
      <c r="Q37" s="100"/>
      <c r="R37" s="101"/>
      <c r="S37" s="6"/>
      <c r="T37" s="7"/>
      <c r="U37" s="104" t="s">
        <v>354</v>
      </c>
      <c r="V37" s="131" t="s">
        <v>185</v>
      </c>
      <c r="W37" s="104" t="s">
        <v>355</v>
      </c>
      <c r="X37" s="131" t="s">
        <v>185</v>
      </c>
      <c r="Y37" s="203"/>
      <c r="Z37" s="8"/>
      <c r="AA37" s="8"/>
      <c r="AB37" s="8"/>
      <c r="AC37" s="8"/>
      <c r="AD37" s="8"/>
      <c r="AE37" s="8"/>
      <c r="AF37" s="8"/>
      <c r="AG37" s="8"/>
      <c r="AH37"/>
      <c r="AI37" s="8"/>
    </row>
    <row r="38" spans="1:35" s="8" customFormat="1" ht="36.75" customHeight="1" thickTop="1" x14ac:dyDescent="0.25">
      <c r="A38" s="312" t="s">
        <v>23</v>
      </c>
      <c r="B38" s="313" t="s">
        <v>389</v>
      </c>
      <c r="C38" s="96"/>
      <c r="D38" s="97"/>
      <c r="E38" s="94"/>
      <c r="F38" s="97"/>
      <c r="G38" s="94"/>
      <c r="H38" s="95"/>
      <c r="I38" s="92" t="s">
        <v>103</v>
      </c>
      <c r="J38" s="93" t="s">
        <v>15</v>
      </c>
      <c r="K38" s="4"/>
      <c r="L38" s="7"/>
      <c r="M38" s="94"/>
      <c r="N38" s="95"/>
      <c r="O38" s="315" t="s">
        <v>23</v>
      </c>
      <c r="P38" s="316" t="s">
        <v>389</v>
      </c>
      <c r="Q38" s="48"/>
      <c r="R38" s="86"/>
      <c r="S38" s="94"/>
      <c r="T38" s="95"/>
      <c r="U38" s="85"/>
      <c r="V38" s="86"/>
      <c r="W38" s="128"/>
      <c r="X38" s="133"/>
      <c r="AH38"/>
    </row>
    <row r="39" spans="1:35" s="8" customFormat="1" ht="41.25" customHeight="1" thickBot="1" x14ac:dyDescent="0.3">
      <c r="A39" s="312"/>
      <c r="B39" s="319"/>
      <c r="C39" s="210" t="s">
        <v>349</v>
      </c>
      <c r="D39" s="127" t="s">
        <v>16</v>
      </c>
      <c r="E39" s="85"/>
      <c r="F39" s="101"/>
      <c r="G39" s="100"/>
      <c r="H39" s="7"/>
      <c r="I39" s="99" t="s">
        <v>341</v>
      </c>
      <c r="J39" s="81" t="s">
        <v>16</v>
      </c>
      <c r="K39" s="281"/>
      <c r="L39" s="7"/>
      <c r="M39" s="100"/>
      <c r="N39" s="6"/>
      <c r="O39" s="315"/>
      <c r="P39" s="316"/>
      <c r="Q39" s="100"/>
      <c r="R39" s="145"/>
      <c r="S39" s="6"/>
      <c r="T39" s="7"/>
      <c r="U39" s="100"/>
      <c r="V39" s="101"/>
      <c r="W39" s="100"/>
      <c r="X39" s="101"/>
      <c r="Y39" s="203"/>
      <c r="AH39"/>
    </row>
    <row r="40" spans="1:35" s="8" customFormat="1" ht="40.5" customHeight="1" thickTop="1" x14ac:dyDescent="0.25">
      <c r="A40" s="112" t="s">
        <v>25</v>
      </c>
      <c r="B40" s="91" t="s">
        <v>390</v>
      </c>
      <c r="C40" s="134" t="s">
        <v>33</v>
      </c>
      <c r="D40" s="135" t="s">
        <v>15</v>
      </c>
      <c r="E40" s="94" t="s">
        <v>31</v>
      </c>
      <c r="F40" s="95"/>
      <c r="G40" s="94"/>
      <c r="H40" s="95"/>
      <c r="I40" s="94"/>
      <c r="J40" s="95"/>
      <c r="K40" s="95"/>
      <c r="L40" s="141"/>
      <c r="M40" s="95"/>
      <c r="N40" s="167"/>
      <c r="O40" s="179" t="s">
        <v>25</v>
      </c>
      <c r="P40" s="195" t="s">
        <v>390</v>
      </c>
      <c r="Q40" s="116"/>
      <c r="R40" s="117"/>
      <c r="S40" s="142"/>
      <c r="T40" s="95"/>
      <c r="U40" s="141"/>
      <c r="V40" s="95"/>
      <c r="W40" s="96"/>
      <c r="X40" s="98"/>
      <c r="AH40"/>
    </row>
    <row r="41" spans="1:35" s="8" customFormat="1" ht="40.5" hidden="1" customHeight="1" x14ac:dyDescent="0.25">
      <c r="A41" s="118" t="s">
        <v>69</v>
      </c>
      <c r="B41" s="27"/>
      <c r="C41" s="4"/>
      <c r="D41" s="5"/>
      <c r="E41" s="4"/>
      <c r="F41" s="5"/>
      <c r="G41" s="4"/>
      <c r="H41" s="5"/>
      <c r="I41" s="5"/>
      <c r="J41" s="5"/>
      <c r="K41" s="5"/>
      <c r="L41" s="14"/>
      <c r="M41" s="5"/>
      <c r="N41" s="168"/>
      <c r="O41" s="180" t="s">
        <v>69</v>
      </c>
      <c r="P41" s="182" t="s">
        <v>24</v>
      </c>
      <c r="Q41" s="172"/>
      <c r="R41" s="73"/>
      <c r="S41" s="9"/>
      <c r="T41" s="5"/>
      <c r="U41" s="14"/>
      <c r="V41" s="5"/>
      <c r="W41" s="6"/>
      <c r="X41" s="119"/>
    </row>
    <row r="42" spans="1:35" ht="24.95" customHeight="1" thickBot="1" x14ac:dyDescent="0.3">
      <c r="A42" s="324" t="s">
        <v>1</v>
      </c>
      <c r="B42" s="325"/>
      <c r="C42" s="122" t="s">
        <v>9</v>
      </c>
      <c r="D42" s="122" t="s">
        <v>3</v>
      </c>
      <c r="E42" s="122" t="s">
        <v>10</v>
      </c>
      <c r="F42" s="122" t="s">
        <v>3</v>
      </c>
      <c r="G42" s="122" t="s">
        <v>11</v>
      </c>
      <c r="H42" s="122" t="s">
        <v>3</v>
      </c>
      <c r="I42" s="122" t="s">
        <v>12</v>
      </c>
      <c r="J42" s="122" t="s">
        <v>3</v>
      </c>
      <c r="K42" s="123" t="s">
        <v>7</v>
      </c>
      <c r="L42" s="120" t="s">
        <v>3</v>
      </c>
      <c r="M42" s="123" t="s">
        <v>8</v>
      </c>
      <c r="N42" s="162" t="s">
        <v>3</v>
      </c>
      <c r="O42" s="324" t="s">
        <v>1</v>
      </c>
      <c r="P42" s="326"/>
      <c r="Q42" s="124" t="s">
        <v>9</v>
      </c>
      <c r="R42" s="122" t="s">
        <v>3</v>
      </c>
      <c r="S42" s="122" t="s">
        <v>10</v>
      </c>
      <c r="T42" s="122" t="s">
        <v>3</v>
      </c>
      <c r="U42" s="122" t="s">
        <v>11</v>
      </c>
      <c r="V42" s="122" t="s">
        <v>3</v>
      </c>
      <c r="W42" s="122" t="s">
        <v>12</v>
      </c>
      <c r="X42" s="125" t="s">
        <v>3</v>
      </c>
    </row>
    <row r="43" spans="1:35" s="8" customFormat="1" ht="44.25" customHeight="1" thickTop="1" x14ac:dyDescent="0.25">
      <c r="A43" s="312" t="s">
        <v>13</v>
      </c>
      <c r="B43" s="313" t="s">
        <v>391</v>
      </c>
      <c r="C43" s="85"/>
      <c r="D43" s="6"/>
      <c r="E43" s="46"/>
      <c r="F43" s="46"/>
      <c r="G43" s="85"/>
      <c r="H43" s="46"/>
      <c r="I43" s="46"/>
      <c r="J43" s="96"/>
      <c r="K43" s="85"/>
      <c r="L43" s="47"/>
      <c r="M43" s="86"/>
      <c r="N43" s="65"/>
      <c r="O43" s="315" t="s">
        <v>13</v>
      </c>
      <c r="P43" s="316" t="s">
        <v>391</v>
      </c>
      <c r="Q43" s="94"/>
      <c r="R43" s="95"/>
      <c r="S43" s="94"/>
      <c r="T43" s="95"/>
      <c r="U43" s="85"/>
      <c r="V43" s="47"/>
      <c r="W43" s="85"/>
      <c r="X43" s="157"/>
    </row>
    <row r="44" spans="1:35" s="8" customFormat="1" ht="40.5" customHeight="1" thickBot="1" x14ac:dyDescent="0.3">
      <c r="A44" s="312"/>
      <c r="B44" s="319"/>
      <c r="C44" s="210" t="s">
        <v>350</v>
      </c>
      <c r="D44" s="127" t="s">
        <v>15</v>
      </c>
      <c r="E44" s="100"/>
      <c r="F44" s="100"/>
      <c r="G44" s="100"/>
      <c r="H44" s="100"/>
      <c r="I44" s="186" t="s">
        <v>408</v>
      </c>
      <c r="J44" s="187" t="s">
        <v>15</v>
      </c>
      <c r="K44" s="81" t="s">
        <v>205</v>
      </c>
      <c r="L44" s="102" t="s">
        <v>15</v>
      </c>
      <c r="M44" s="6"/>
      <c r="N44" s="45"/>
      <c r="O44" s="315"/>
      <c r="P44" s="316"/>
      <c r="Q44" s="191"/>
      <c r="R44" s="47"/>
      <c r="S44" s="191"/>
      <c r="T44" s="47"/>
      <c r="U44" s="6"/>
      <c r="V44" s="7"/>
      <c r="W44" s="100"/>
      <c r="X44" s="145"/>
      <c r="Y44" s="203"/>
    </row>
    <row r="45" spans="1:35" s="8" customFormat="1" ht="46.5" customHeight="1" thickTop="1" x14ac:dyDescent="0.25">
      <c r="A45" s="317" t="s">
        <v>18</v>
      </c>
      <c r="B45" s="313" t="s">
        <v>392</v>
      </c>
      <c r="C45" s="107" t="s">
        <v>400</v>
      </c>
      <c r="D45" s="184" t="s">
        <v>15</v>
      </c>
      <c r="E45" s="94"/>
      <c r="F45" s="95"/>
      <c r="G45" s="85"/>
      <c r="H45" s="7"/>
      <c r="I45" s="94"/>
      <c r="J45" s="47"/>
      <c r="K45" s="94"/>
      <c r="L45" s="95"/>
      <c r="M45" s="94"/>
      <c r="N45" s="95"/>
      <c r="O45" s="314" t="s">
        <v>18</v>
      </c>
      <c r="P45" s="321" t="s">
        <v>392</v>
      </c>
      <c r="Q45" s="94"/>
      <c r="R45" s="95"/>
      <c r="S45" s="94"/>
      <c r="T45" s="95"/>
      <c r="U45" s="115"/>
      <c r="V45" s="115"/>
      <c r="W45" s="115"/>
      <c r="X45" s="144"/>
    </row>
    <row r="46" spans="1:35" s="8" customFormat="1" ht="46.5" customHeight="1" thickBot="1" x14ac:dyDescent="0.3">
      <c r="A46" s="318"/>
      <c r="B46" s="319"/>
      <c r="C46" s="100"/>
      <c r="D46" s="101"/>
      <c r="E46" s="99" t="s">
        <v>223</v>
      </c>
      <c r="F46" s="102" t="s">
        <v>15</v>
      </c>
      <c r="G46" s="100"/>
      <c r="H46" s="101"/>
      <c r="I46" s="210" t="s">
        <v>139</v>
      </c>
      <c r="J46" s="209" t="s">
        <v>15</v>
      </c>
      <c r="K46" s="210" t="s">
        <v>166</v>
      </c>
      <c r="L46" s="209" t="s">
        <v>15</v>
      </c>
      <c r="M46" s="85"/>
      <c r="N46" s="101"/>
      <c r="O46" s="320"/>
      <c r="P46" s="322"/>
      <c r="Q46" s="191"/>
      <c r="R46" s="191"/>
      <c r="S46" s="104" t="s">
        <v>404</v>
      </c>
      <c r="T46" s="214" t="s">
        <v>101</v>
      </c>
      <c r="U46" s="100"/>
      <c r="V46" s="101"/>
      <c r="W46" s="104" t="s">
        <v>414</v>
      </c>
      <c r="X46" s="214" t="s">
        <v>101</v>
      </c>
      <c r="Y46" s="203"/>
    </row>
    <row r="47" spans="1:35" s="8" customFormat="1" ht="41.25" customHeight="1" thickTop="1" x14ac:dyDescent="0.25">
      <c r="A47" s="312" t="s">
        <v>20</v>
      </c>
      <c r="B47" s="313" t="s">
        <v>393</v>
      </c>
      <c r="C47" s="134" t="s">
        <v>407</v>
      </c>
      <c r="D47" s="135" t="s">
        <v>15</v>
      </c>
      <c r="E47" s="96"/>
      <c r="F47" s="97"/>
      <c r="G47" s="107" t="s">
        <v>422</v>
      </c>
      <c r="H47" s="39" t="s">
        <v>15</v>
      </c>
      <c r="I47" s="126" t="s">
        <v>167</v>
      </c>
      <c r="J47" s="127" t="s">
        <v>15</v>
      </c>
      <c r="K47" s="6"/>
      <c r="L47" s="7"/>
      <c r="M47" s="94"/>
      <c r="N47" s="95"/>
      <c r="O47" s="315" t="s">
        <v>20</v>
      </c>
      <c r="P47" s="316" t="s">
        <v>393</v>
      </c>
      <c r="Q47" s="6"/>
      <c r="R47" s="7"/>
      <c r="S47" s="85"/>
      <c r="T47" s="86"/>
      <c r="U47" s="85"/>
      <c r="V47" s="143"/>
      <c r="W47" s="128"/>
      <c r="X47" s="160"/>
    </row>
    <row r="48" spans="1:35" s="8" customFormat="1" ht="43.5" customHeight="1" thickBot="1" x14ac:dyDescent="0.3">
      <c r="A48" s="312"/>
      <c r="B48" s="319"/>
      <c r="C48" s="6"/>
      <c r="D48" s="7"/>
      <c r="E48" s="100"/>
      <c r="F48" s="101"/>
      <c r="G48" s="6"/>
      <c r="H48" s="101"/>
      <c r="I48" s="100"/>
      <c r="J48" s="101"/>
      <c r="K48" s="6"/>
      <c r="L48" s="101"/>
      <c r="M48" s="6"/>
      <c r="N48" s="101"/>
      <c r="O48" s="315"/>
      <c r="P48" s="316"/>
      <c r="Q48" s="295" t="s">
        <v>418</v>
      </c>
      <c r="R48" s="296" t="s">
        <v>101</v>
      </c>
      <c r="S48" s="100"/>
      <c r="T48" s="101"/>
      <c r="U48" s="50"/>
      <c r="V48" s="45"/>
      <c r="W48" s="100"/>
      <c r="X48" s="145"/>
    </row>
    <row r="49" spans="1:25" s="8" customFormat="1" ht="41.25" customHeight="1" thickTop="1" x14ac:dyDescent="0.25">
      <c r="A49" s="317" t="s">
        <v>22</v>
      </c>
      <c r="B49" s="313" t="s">
        <v>394</v>
      </c>
      <c r="C49" s="94"/>
      <c r="D49" s="97"/>
      <c r="E49" s="94"/>
      <c r="F49" s="7"/>
      <c r="G49" s="92" t="s">
        <v>115</v>
      </c>
      <c r="H49" s="127" t="s">
        <v>15</v>
      </c>
      <c r="I49" s="92" t="s">
        <v>103</v>
      </c>
      <c r="J49" s="93" t="s">
        <v>15</v>
      </c>
      <c r="K49" s="92" t="s">
        <v>222</v>
      </c>
      <c r="L49" s="93" t="s">
        <v>15</v>
      </c>
      <c r="M49" s="94"/>
      <c r="N49" s="95"/>
      <c r="O49" s="314" t="s">
        <v>22</v>
      </c>
      <c r="P49" s="321" t="s">
        <v>394</v>
      </c>
      <c r="Q49" s="94"/>
      <c r="R49" s="95"/>
      <c r="S49" s="94"/>
      <c r="T49" s="95"/>
      <c r="U49" s="94"/>
      <c r="V49" s="146"/>
      <c r="W49" s="97"/>
      <c r="X49" s="213"/>
    </row>
    <row r="50" spans="1:25" s="8" customFormat="1" ht="45" customHeight="1" thickBot="1" x14ac:dyDescent="0.3">
      <c r="A50" s="318"/>
      <c r="B50" s="319"/>
      <c r="C50" s="4"/>
      <c r="D50" s="101"/>
      <c r="E50" s="191"/>
      <c r="F50" s="7"/>
      <c r="G50" s="85"/>
      <c r="H50" s="101"/>
      <c r="I50" s="46"/>
      <c r="J50" s="197"/>
      <c r="K50" s="104" t="s">
        <v>363</v>
      </c>
      <c r="L50" s="131" t="s">
        <v>101</v>
      </c>
      <c r="M50" s="85"/>
      <c r="N50" s="101"/>
      <c r="O50" s="320"/>
      <c r="P50" s="322"/>
      <c r="Q50" s="191"/>
      <c r="R50" s="191"/>
      <c r="S50" s="191"/>
      <c r="T50" s="191"/>
      <c r="U50" s="6"/>
      <c r="V50" s="145"/>
      <c r="W50" s="100"/>
      <c r="X50" s="145"/>
      <c r="Y50" s="203"/>
    </row>
    <row r="51" spans="1:25" s="8" customFormat="1" ht="40.5" customHeight="1" thickTop="1" thickBot="1" x14ac:dyDescent="0.3">
      <c r="A51" s="317" t="s">
        <v>23</v>
      </c>
      <c r="B51" s="313" t="s">
        <v>395</v>
      </c>
      <c r="C51" s="184" t="s">
        <v>421</v>
      </c>
      <c r="D51" s="107" t="s">
        <v>15</v>
      </c>
      <c r="E51" s="208" t="s">
        <v>144</v>
      </c>
      <c r="F51" s="93" t="s">
        <v>15</v>
      </c>
      <c r="G51" s="184" t="s">
        <v>423</v>
      </c>
      <c r="H51" s="39" t="s">
        <v>15</v>
      </c>
      <c r="I51" s="108" t="s">
        <v>263</v>
      </c>
      <c r="J51" s="209" t="s">
        <v>15</v>
      </c>
      <c r="K51" s="94"/>
      <c r="L51" s="97"/>
      <c r="M51" s="94"/>
      <c r="N51" s="169"/>
      <c r="O51" s="314" t="s">
        <v>23</v>
      </c>
      <c r="P51" s="316" t="s">
        <v>395</v>
      </c>
      <c r="Q51" s="94"/>
      <c r="R51" s="7"/>
      <c r="S51" s="94"/>
      <c r="T51" s="85"/>
      <c r="U51" s="94"/>
      <c r="V51" s="146"/>
      <c r="W51" s="109"/>
      <c r="X51" s="133"/>
    </row>
    <row r="52" spans="1:25" s="8" customFormat="1" ht="45" customHeight="1" thickTop="1" thickBot="1" x14ac:dyDescent="0.3">
      <c r="A52" s="318"/>
      <c r="B52" s="319"/>
      <c r="C52" s="4"/>
      <c r="D52" s="7"/>
      <c r="E52" s="100"/>
      <c r="F52" s="47"/>
      <c r="G52" s="4"/>
      <c r="H52" s="7"/>
      <c r="I52" s="85"/>
      <c r="J52" s="101"/>
      <c r="K52" s="6"/>
      <c r="L52" s="101"/>
      <c r="M52" s="85"/>
      <c r="N52" s="101"/>
      <c r="O52" s="320"/>
      <c r="P52" s="316"/>
      <c r="Q52" s="100"/>
      <c r="R52" s="101"/>
      <c r="S52" s="100"/>
      <c r="T52" s="101"/>
      <c r="U52" s="171"/>
      <c r="V52" s="101"/>
      <c r="W52" s="100"/>
      <c r="X52" s="101"/>
    </row>
    <row r="53" spans="1:25" s="8" customFormat="1" ht="42.75" customHeight="1" thickTop="1" thickBot="1" x14ac:dyDescent="0.3">
      <c r="A53" s="150" t="s">
        <v>25</v>
      </c>
      <c r="B53" s="91" t="s">
        <v>396</v>
      </c>
      <c r="C53" s="94"/>
      <c r="D53" s="95"/>
      <c r="E53" s="151"/>
      <c r="F53" s="154"/>
      <c r="G53" s="217"/>
      <c r="H53" s="152"/>
      <c r="I53" s="151"/>
      <c r="J53" s="152"/>
      <c r="K53" s="151"/>
      <c r="L53" s="152"/>
      <c r="M53" s="151"/>
      <c r="N53" s="154"/>
      <c r="O53" s="183" t="s">
        <v>25</v>
      </c>
      <c r="P53" s="195" t="s">
        <v>396</v>
      </c>
      <c r="Q53" s="153"/>
      <c r="R53" s="152"/>
      <c r="S53" s="151"/>
      <c r="T53" s="152"/>
      <c r="U53" s="153"/>
      <c r="V53" s="154"/>
      <c r="W53" s="155"/>
      <c r="X53" s="156"/>
    </row>
    <row r="54" spans="1:25" s="8" customFormat="1" ht="42.75" hidden="1" customHeight="1" thickTop="1" thickBot="1" x14ac:dyDescent="0.3">
      <c r="A54" s="147" t="s">
        <v>69</v>
      </c>
      <c r="B54" s="222"/>
      <c r="C54" s="46"/>
      <c r="D54" s="47"/>
      <c r="E54" s="85"/>
      <c r="F54" s="86"/>
      <c r="G54" s="148"/>
      <c r="H54" s="86"/>
      <c r="I54" s="85"/>
      <c r="J54" s="86"/>
      <c r="K54" s="85"/>
      <c r="L54" s="86"/>
      <c r="M54" s="46"/>
      <c r="N54" s="86"/>
      <c r="O54" s="149" t="s">
        <v>69</v>
      </c>
      <c r="P54" s="74" t="s">
        <v>95</v>
      </c>
      <c r="Q54" s="128"/>
      <c r="R54" s="111"/>
      <c r="S54" s="46"/>
      <c r="T54" s="86"/>
      <c r="U54" s="48"/>
      <c r="V54" s="65"/>
      <c r="W54" s="128"/>
      <c r="X54" s="129"/>
    </row>
    <row r="55" spans="1:25" ht="29.25" customHeight="1" thickTop="1" x14ac:dyDescent="0.25">
      <c r="B55" s="223"/>
      <c r="C55" s="223"/>
      <c r="D55" s="223"/>
      <c r="G55" s="42"/>
      <c r="I55" s="15" t="s">
        <v>43</v>
      </c>
      <c r="J55" s="15"/>
      <c r="K55" s="16" t="s">
        <v>1</v>
      </c>
      <c r="L55" s="16" t="s">
        <v>44</v>
      </c>
      <c r="M55" s="16" t="s">
        <v>1</v>
      </c>
      <c r="N55" s="16" t="s">
        <v>44</v>
      </c>
      <c r="O55" s="330" t="s">
        <v>45</v>
      </c>
      <c r="P55" s="330"/>
      <c r="Q55" s="16" t="s">
        <v>46</v>
      </c>
      <c r="R55" s="16" t="s">
        <v>1</v>
      </c>
      <c r="S55" s="16" t="s">
        <v>44</v>
      </c>
      <c r="T55" s="16" t="s">
        <v>45</v>
      </c>
    </row>
    <row r="56" spans="1:25" ht="29.25" customHeight="1" x14ac:dyDescent="0.25">
      <c r="E56" t="s">
        <v>31</v>
      </c>
      <c r="I56" s="17" t="s">
        <v>47</v>
      </c>
      <c r="J56" s="18"/>
      <c r="K56" s="19">
        <f>2*(COUNTIF($C$4:$J$15,"TRANG")+COUNTIF($Q$4:$X$15,"TRANG")-COUNTIF(G15:J15,"TRANG"))</f>
        <v>0</v>
      </c>
      <c r="L56" s="19">
        <f>2*(COUNTIF($M$4:$N$15,"TRANG")+COUNTIF(K4:L15,"TRANG"))</f>
        <v>0</v>
      </c>
      <c r="M56" s="19">
        <f>2*(COUNTIF($C$4:$J$15,"TRANG")+COUNTIF($Q$4:$X$15,"TRANG")-COUNTIF(I15:L15,"TRANG"))</f>
        <v>0</v>
      </c>
      <c r="N56" s="19">
        <f>2*(COUNTIF($M$4:$N$15,"TRANG")+COUNTIF(K4:L15,"TRANG"))</f>
        <v>0</v>
      </c>
      <c r="O56" s="331">
        <f t="shared" ref="O56:O60" si="0">SUM(M56:N56)</f>
        <v>0</v>
      </c>
      <c r="P56" s="331"/>
      <c r="Q56" s="41" t="s">
        <v>47</v>
      </c>
      <c r="R56" s="19">
        <f>M56+M62+M69+M76</f>
        <v>64</v>
      </c>
      <c r="S56" s="19">
        <f>N56+N62+N69+N76</f>
        <v>16</v>
      </c>
      <c r="T56" s="19">
        <f t="shared" ref="T56:T60" si="1">SUM(R56:S56)</f>
        <v>80</v>
      </c>
    </row>
    <row r="57" spans="1:25" ht="29.25" customHeight="1" x14ac:dyDescent="0.25">
      <c r="E57" t="s">
        <v>31</v>
      </c>
      <c r="I57" s="20" t="s">
        <v>48</v>
      </c>
      <c r="J57" s="21"/>
      <c r="K57" s="22">
        <f>2*(COUNTIF($C$4:$J$15,"UYÊN")+COUNTIF($Q$4:$X$15,"UYÊN")-COUNTIF(G15:J15,"UYÊN"))</f>
        <v>0</v>
      </c>
      <c r="L57" s="22">
        <f>2*(COUNTIF($M$4:$N$15,"UYÊN")+COUNTIF(K4:L15,"UYÊN"))</f>
        <v>0</v>
      </c>
      <c r="M57" s="22">
        <f>2*(COUNTIF($C$4:$J$15,"UYÊN")+COUNTIF($Q$4:$X$15,"UYÊN")-COUNTIF(I15:L15,"UYÊN"))</f>
        <v>0</v>
      </c>
      <c r="N57" s="22">
        <f>2*(COUNTIF($M$4:$N$15,"UYÊN")+COUNTIF(K4:L15,"UYÊN"))</f>
        <v>0</v>
      </c>
      <c r="O57" s="332">
        <f t="shared" si="0"/>
        <v>0</v>
      </c>
      <c r="P57" s="332"/>
      <c r="Q57" s="33" t="s">
        <v>48</v>
      </c>
      <c r="R57" s="22">
        <f>M57+M63+M70+M77</f>
        <v>44</v>
      </c>
      <c r="S57" s="22">
        <f>N57+N63+N70+N77</f>
        <v>0</v>
      </c>
      <c r="T57" s="22">
        <f t="shared" si="1"/>
        <v>44</v>
      </c>
    </row>
    <row r="58" spans="1:25" ht="29.25" customHeight="1" x14ac:dyDescent="0.25">
      <c r="C58" s="282"/>
      <c r="G58" t="s">
        <v>31</v>
      </c>
      <c r="I58" s="23"/>
      <c r="J58" s="24"/>
      <c r="K58" s="10">
        <f>2*(COUNTIF($C$4:$J$15,"NGUYÊN")+COUNTIF($Q$4:$X$15,"NGUYÊN")-COUNTIF(G15:J15,"NGUYÊN"))</f>
        <v>0</v>
      </c>
      <c r="L58" s="10">
        <f>2*(COUNTIF($M$4:$N$15,"NGUYÊN")+COUNTIF(K3:L13,"NGUYÊN"))</f>
        <v>0</v>
      </c>
      <c r="M58" s="10">
        <f>2*(COUNTIF($C$4:$J$15,"NGUYÊN")+COUNTIF($Q$4:$X$15,"NGUYÊN")-COUNTIF(I15:L15,"NGUYÊN"))</f>
        <v>0</v>
      </c>
      <c r="N58" s="10">
        <f>2*(COUNTIF($M$4:$N$15,"NGUYÊN")+COUNTIF(K3:L13,"NGUYÊN"))</f>
        <v>0</v>
      </c>
      <c r="O58" s="333">
        <f t="shared" si="0"/>
        <v>0</v>
      </c>
      <c r="P58" s="333"/>
      <c r="Q58" s="35"/>
      <c r="R58" s="10">
        <f t="shared" ref="R58:S60" si="2">M58+M65+M72+M79</f>
        <v>0</v>
      </c>
      <c r="S58" s="10">
        <f t="shared" si="2"/>
        <v>0</v>
      </c>
      <c r="T58" s="10">
        <f t="shared" si="1"/>
        <v>0</v>
      </c>
    </row>
    <row r="59" spans="1:25" ht="29.25" customHeight="1" x14ac:dyDescent="0.25">
      <c r="I59" s="30" t="s">
        <v>187</v>
      </c>
      <c r="J59" s="31"/>
      <c r="K59" s="32">
        <f>2*(COUNTIF($C$4:$J$15,"HOÀNG")+COUNTIF($Q$4:$X$15,"HOÀNG")-COUNTIF(G16:J16,"HOÀNG"))</f>
        <v>4</v>
      </c>
      <c r="L59" s="32">
        <f>2*(COUNTIF($M$4:$N$15,"HOÀNG")+COUNTIF(K4:L15,"HOÀNG"))</f>
        <v>0</v>
      </c>
      <c r="M59" s="32">
        <f>2*(COUNTIF($C$4:$J$15,"HOÀNG")+COUNTIF($Q$4:$X$15,"HOÀNG")-COUNTIF(I16:L16,"HOÀNG"))</f>
        <v>4</v>
      </c>
      <c r="N59" s="32">
        <f>2*(COUNTIF($M$4:$N$15,"HOÀNG")+COUNTIF(K4:L15,"HOÀNG"))</f>
        <v>0</v>
      </c>
      <c r="O59" s="334">
        <f>SUM(M59:N59)</f>
        <v>4</v>
      </c>
      <c r="P59" s="334"/>
      <c r="Q59" s="30" t="s">
        <v>187</v>
      </c>
      <c r="R59" s="32">
        <f t="shared" si="2"/>
        <v>8</v>
      </c>
      <c r="S59" s="32">
        <f t="shared" si="2"/>
        <v>0</v>
      </c>
      <c r="T59" s="32">
        <f t="shared" si="1"/>
        <v>8</v>
      </c>
    </row>
    <row r="60" spans="1:25" ht="29.25" customHeight="1" x14ac:dyDescent="0.25">
      <c r="I60" s="77" t="s">
        <v>98</v>
      </c>
      <c r="J60" s="78"/>
      <c r="K60" s="79">
        <f>2*(COUNTIF($C$4:$J$15,"HIẾU")+COUNTIF($Q$4:$X$15,"HIẾU")-COUNTIF(G17:J17,"HIẾU"))</f>
        <v>2</v>
      </c>
      <c r="L60" s="79">
        <f>2*(COUNTIF($M$4:$N$15,"HIẾU")+COUNTIF(K5:L16,"HIẾU"))</f>
        <v>0</v>
      </c>
      <c r="M60" s="79">
        <f>2*(COUNTIF($C$4:$J$15,"HIẾU")+COUNTIF($Q$4:$X$15,"HIẾU")-COUNTIF(I18:L18,"HIẾU"))</f>
        <v>2</v>
      </c>
      <c r="N60" s="79">
        <f>2*(COUNTIF($M$4:$N$15,"HIẾU")+COUNTIF(K5:L16,"HIẾU"))</f>
        <v>0</v>
      </c>
      <c r="O60" s="335">
        <f t="shared" si="0"/>
        <v>2</v>
      </c>
      <c r="P60" s="336"/>
      <c r="Q60" s="79" t="s">
        <v>98</v>
      </c>
      <c r="R60" s="11">
        <f>M60+M67+M74+M81</f>
        <v>14</v>
      </c>
      <c r="S60" s="11">
        <f t="shared" si="2"/>
        <v>4</v>
      </c>
      <c r="T60" s="11">
        <f t="shared" si="1"/>
        <v>18</v>
      </c>
    </row>
    <row r="61" spans="1:25" ht="29.25" customHeight="1" x14ac:dyDescent="0.25">
      <c r="I61" s="15" t="s">
        <v>51</v>
      </c>
      <c r="J61" s="25"/>
      <c r="K61" s="16" t="s">
        <v>1</v>
      </c>
      <c r="L61" s="16" t="s">
        <v>44</v>
      </c>
      <c r="M61" s="16" t="s">
        <v>1</v>
      </c>
      <c r="N61" s="16" t="s">
        <v>44</v>
      </c>
      <c r="O61" s="330" t="s">
        <v>45</v>
      </c>
      <c r="P61" s="330"/>
      <c r="T61" s="44"/>
      <c r="U61" t="s">
        <v>52</v>
      </c>
    </row>
    <row r="62" spans="1:25" ht="29.25" customHeight="1" x14ac:dyDescent="0.25">
      <c r="I62" s="17" t="s">
        <v>47</v>
      </c>
      <c r="J62" s="18"/>
      <c r="K62" s="19">
        <f>2*(COUNTIF($C$17:$J$28,"TRANG")+COUNTIF($Q$17:$X$28,"TRANG")-COUNTIF(G28:J28,"TRANG"))</f>
        <v>18</v>
      </c>
      <c r="L62" s="19">
        <f>2*(COUNTIF($M$17:$N$28,"TRANG")+COUNTIF(K17:L28,"TRANG"))</f>
        <v>4</v>
      </c>
      <c r="M62" s="19">
        <f>2*(COUNTIF($C$17:$J$28,"TRANG")+COUNTIF($Q$17:$X$28,"TRANG")-COUNTIF(I28:L28,"TRANG"))</f>
        <v>18</v>
      </c>
      <c r="N62" s="19">
        <f>2*(COUNTIF($M$17:$N$28,"TRANG")+COUNTIF(K17:L28,"TRANG"))</f>
        <v>4</v>
      </c>
      <c r="O62" s="331">
        <f t="shared" ref="O62:O67" si="3">SUM(M62:N62)</f>
        <v>22</v>
      </c>
      <c r="P62" s="331"/>
      <c r="T62" s="44"/>
    </row>
    <row r="63" spans="1:25" ht="29.25" customHeight="1" x14ac:dyDescent="0.25">
      <c r="I63" s="20" t="s">
        <v>48</v>
      </c>
      <c r="J63" s="21"/>
      <c r="K63" s="33">
        <f>2*(COUNTIF($C$17:$J$28,"UYÊN")+COUNTIF($Q$17:$X$28,"UYÊN")-COUNTIF(G29:J29,"UYÊN"))</f>
        <v>26</v>
      </c>
      <c r="L63" s="22">
        <f>2*(COUNTIF($M$17:$N$28,"UYÊN")+COUNTIF(K17:L28,"UYÊN"))</f>
        <v>0</v>
      </c>
      <c r="M63" s="33">
        <f>2*(COUNTIF($C$17:$J$28,"UYÊN")+COUNTIF($Q$17:$X$28,"UYÊN")-COUNTIF(I29:L29,"UYÊN"))</f>
        <v>26</v>
      </c>
      <c r="N63" s="22">
        <f>2*(COUNTIF($M$17:$N$28,"UYÊN")+COUNTIF(K17:L28,"UYÊN"))</f>
        <v>0</v>
      </c>
      <c r="O63" s="332">
        <f t="shared" si="3"/>
        <v>26</v>
      </c>
      <c r="P63" s="332"/>
      <c r="T63" s="44"/>
    </row>
    <row r="64" spans="1:25" ht="29.25" hidden="1" customHeight="1" x14ac:dyDescent="0.4">
      <c r="H64" s="26"/>
      <c r="I64" s="28"/>
      <c r="J64" s="29"/>
      <c r="K64" s="34"/>
      <c r="L64" s="13"/>
      <c r="M64" s="34"/>
      <c r="N64" s="13"/>
      <c r="O64" s="338"/>
      <c r="P64" s="338"/>
      <c r="T64" s="44"/>
    </row>
    <row r="65" spans="7:20" ht="29.25" customHeight="1" x14ac:dyDescent="0.4">
      <c r="H65" s="26"/>
      <c r="I65" s="23"/>
      <c r="J65" s="24"/>
      <c r="K65" s="35">
        <f>2*(COUNTIF($C$17:$J$28,"NGUYÊN")+COUNTIF($Q$17:$X$28,"NGUYÊN")-COUNTIF(G31:J32,"NGUYÊN"))</f>
        <v>0</v>
      </c>
      <c r="L65" s="10">
        <f>2*(COUNTIF($M$17:$N$28,"NGUYÊN")+COUNTIF(K16:L26,"NGUYÊN"))</f>
        <v>0</v>
      </c>
      <c r="M65" s="10">
        <f>2*(COUNTIF($C$4:$J$15,"NGUYÊN")+COUNTIF($Q$4:$X$15,"NGUYÊN")-COUNTIF(H21:J21,"NGUYÊN"))</f>
        <v>0</v>
      </c>
      <c r="N65" s="10">
        <f>2*(COUNTIF($M$17:$N$28,"NGUYÊN")+COUNTIF(K16:L26,"NGUYÊN"))</f>
        <v>0</v>
      </c>
      <c r="O65" s="333">
        <f t="shared" si="3"/>
        <v>0</v>
      </c>
      <c r="P65" s="333"/>
      <c r="T65" s="44"/>
    </row>
    <row r="66" spans="7:20" ht="29.25" customHeight="1" x14ac:dyDescent="0.4">
      <c r="H66" s="26"/>
      <c r="I66" s="30" t="s">
        <v>187</v>
      </c>
      <c r="J66" s="31"/>
      <c r="K66" s="40">
        <f>2*(COUNTIF($C$17:$J$28,"HOÀNG")+COUNTIF($Q$17:$X$28,"HOÀNG")-COUNTIF(G32:J33,"HOÀNG"))</f>
        <v>0</v>
      </c>
      <c r="L66" s="32">
        <f>2*(COUNTIF($M$17:$N$28,"HOÀNG")+COUNTIF(K17:L28,"HOÀNG"))</f>
        <v>0</v>
      </c>
      <c r="M66" s="40">
        <f>2*(COUNTIF($C$17:$J$28,"HOÀNG")+COUNTIF($Q$17:$X$28,"HOÀNG")-COUNTIF(I32:L33,"HOÀNG"))</f>
        <v>0</v>
      </c>
      <c r="N66" s="32">
        <f>2*(COUNTIF($M$17:$N$28,"HOÀNG")+COUNTIF(K17:L28,"HOÀNG"))</f>
        <v>0</v>
      </c>
      <c r="O66" s="334">
        <f t="shared" si="3"/>
        <v>0</v>
      </c>
      <c r="P66" s="334"/>
      <c r="T66" s="44"/>
    </row>
    <row r="67" spans="7:20" ht="29.25" customHeight="1" x14ac:dyDescent="0.4">
      <c r="H67" s="26"/>
      <c r="I67" s="77" t="s">
        <v>98</v>
      </c>
      <c r="J67" s="78"/>
      <c r="K67" s="79">
        <f>2*(COUNTIF($C$17:$J$28,"HIẾU")+COUNTIF($Q$17:$X$28,"HIẾU")-COUNTIF(G33:J34,"HIẾU"))</f>
        <v>4</v>
      </c>
      <c r="L67" s="11">
        <f>2*(COUNTIF($M$17:$N$28,"HIẾU")+COUNTIF(K18:L29,"HIẾU"))</f>
        <v>2</v>
      </c>
      <c r="M67" s="79">
        <f>2*(COUNTIF($C$17:$J$28,"HIẾU")+COUNTIF($Q$17:$X$28,"HIẾU")-COUNTIF(I33:L34,"HIẾU"))</f>
        <v>4</v>
      </c>
      <c r="N67" s="11">
        <f>2*(COUNTIF($M$17:$N$28,"HIẾU")+COUNTIF(K18:L29,"HIẾU"))</f>
        <v>2</v>
      </c>
      <c r="O67" s="339">
        <f t="shared" si="3"/>
        <v>6</v>
      </c>
      <c r="P67" s="339"/>
      <c r="T67" s="44"/>
    </row>
    <row r="68" spans="7:20" ht="29.25" customHeight="1" x14ac:dyDescent="0.25">
      <c r="I68" s="15" t="s">
        <v>53</v>
      </c>
      <c r="J68" s="25"/>
      <c r="K68" s="16" t="s">
        <v>1</v>
      </c>
      <c r="L68" s="16" t="s">
        <v>44</v>
      </c>
      <c r="M68" s="16" t="s">
        <v>1</v>
      </c>
      <c r="N68" s="16" t="s">
        <v>44</v>
      </c>
      <c r="O68" s="330" t="s">
        <v>45</v>
      </c>
      <c r="P68" s="330"/>
      <c r="T68" s="44"/>
    </row>
    <row r="69" spans="7:20" ht="29.25" customHeight="1" x14ac:dyDescent="0.25">
      <c r="G69" s="337"/>
      <c r="I69" s="17" t="s">
        <v>47</v>
      </c>
      <c r="J69" s="18"/>
      <c r="K69" s="19">
        <f>2*(COUNTIF($C$30:$J$41,"TRANG")+COUNTIF($Q$30:$X$41,"TRANG")-COUNTIF($G$41:$J$41,"TRANG"))</f>
        <v>18</v>
      </c>
      <c r="L69" s="19">
        <f>2*(COUNTIF($M$30:$N$41,"TRANG")+COUNTIF(K31:L41,"TRANG"))</f>
        <v>6</v>
      </c>
      <c r="M69" s="19">
        <f>2*(COUNTIF($C$30:$J$41,"TRANG")+COUNTIF($Q$30:$X$41,"TRANG")-COUNTIF($G$41:$J$41,"TRANG"))</f>
        <v>18</v>
      </c>
      <c r="N69" s="19">
        <f>2*(COUNTIF($M$30:$N$41,"TRANG")+COUNTIF(K31:L41,"TRANG"))</f>
        <v>6</v>
      </c>
      <c r="O69" s="331">
        <f t="shared" ref="O69:O74" si="4">SUM(M69:N69)</f>
        <v>24</v>
      </c>
      <c r="P69" s="331"/>
      <c r="T69" s="44"/>
    </row>
    <row r="70" spans="7:20" ht="29.25" customHeight="1" x14ac:dyDescent="0.25">
      <c r="G70" s="337"/>
      <c r="I70" s="20" t="s">
        <v>48</v>
      </c>
      <c r="J70" s="21"/>
      <c r="K70" s="22">
        <f>2*(COUNTIF($C$30:$J$41,"UYÊN")+COUNTIF($Q$30:$X$41,"UYÊN")-COUNTIF($G$41:$J$41,"UYÊN"))</f>
        <v>18</v>
      </c>
      <c r="L70" s="22">
        <f>2*(COUNTIF($M$30:$N$41,"UYÊN")+COUNTIF(K31:L41,"UYÊN"))</f>
        <v>0</v>
      </c>
      <c r="M70" s="22">
        <f>2*(COUNTIF($C$30:$J$41,"UYÊN")+COUNTIF($Q$30:$X$41,"UYÊN")-COUNTIF($G$41:$J$41,"UYÊN"))</f>
        <v>18</v>
      </c>
      <c r="N70" s="22">
        <f>2*(COUNTIF($M$30:$N$41,"UYÊN")+COUNTIF(K31:L41,"UYÊN"))</f>
        <v>0</v>
      </c>
      <c r="O70" s="332">
        <f t="shared" si="4"/>
        <v>18</v>
      </c>
      <c r="P70" s="332"/>
      <c r="T70" s="44"/>
    </row>
    <row r="71" spans="7:20" ht="29.25" hidden="1" customHeight="1" x14ac:dyDescent="0.25">
      <c r="G71" s="337"/>
      <c r="I71" s="28"/>
      <c r="J71" s="29"/>
      <c r="K71" s="13"/>
      <c r="L71" s="13"/>
      <c r="M71" s="13"/>
      <c r="N71" s="13"/>
      <c r="O71" s="338"/>
      <c r="P71" s="338"/>
      <c r="T71" s="44"/>
    </row>
    <row r="72" spans="7:20" ht="29.25" customHeight="1" x14ac:dyDescent="0.25">
      <c r="G72" s="337"/>
      <c r="I72" s="23"/>
      <c r="J72" s="24"/>
      <c r="K72" s="10">
        <f>2*(COUNTIF($C$30:$J$41,"NGUYÊN")+COUNTIF($Q$30:$X$41,"NGUYÊN")-COUNTIF($G$41:$J$41,"NGUYÊN"))</f>
        <v>0</v>
      </c>
      <c r="L72" s="10">
        <f>2*(COUNTIF($M$30:$N$41,"NGUYÊN")+COUNTIF(K29:L39,"NGUYÊN"))</f>
        <v>0</v>
      </c>
      <c r="M72" s="10">
        <f>2*(COUNTIF($C$30:$J$41,"NGUYÊN")+COUNTIF($Q$30:$X$41,"NGUYÊN")-COUNTIF($G$41:$J$41,"NGUYÊN"))</f>
        <v>0</v>
      </c>
      <c r="N72" s="10">
        <f>2*(COUNTIF($M$30:$N$41,"NGUYÊN")+COUNTIF(K29:L39,"NGUYÊN"))</f>
        <v>0</v>
      </c>
      <c r="O72" s="333">
        <f t="shared" si="4"/>
        <v>0</v>
      </c>
      <c r="P72" s="333"/>
      <c r="T72" s="44"/>
    </row>
    <row r="73" spans="7:20" ht="29.25" customHeight="1" x14ac:dyDescent="0.25">
      <c r="G73" s="337"/>
      <c r="I73" s="30" t="s">
        <v>187</v>
      </c>
      <c r="J73" s="31"/>
      <c r="K73" s="32">
        <f>2*(COUNTIF($C$30:$J$41,"HOÀNG")+COUNTIF($Q$30:$X$41,"HOÀNG")-COUNTIF($G$41:$J$41,"HOÀNG"))</f>
        <v>4</v>
      </c>
      <c r="L73" s="32">
        <f>2*(COUNTIF($M$30:$N$41,"HOÀNG")+COUNTIF(K31:L41,"HOÀNG"))</f>
        <v>0</v>
      </c>
      <c r="M73" s="32">
        <f>2*(COUNTIF($C$30:$J$41,"HOÀNG")+COUNTIF($Q$30:$X$41,"HOÀNG")-COUNTIF($G$41:$J$41,"HOÀNG"))</f>
        <v>4</v>
      </c>
      <c r="N73" s="32">
        <f>2*(COUNTIF($M$30:$N$41,"HOÀNG")+COUNTIF(K31:L41,"HOÀNG"))</f>
        <v>0</v>
      </c>
      <c r="O73" s="334">
        <f t="shared" si="4"/>
        <v>4</v>
      </c>
      <c r="P73" s="334"/>
      <c r="T73" s="44"/>
    </row>
    <row r="74" spans="7:20" ht="29.25" customHeight="1" x14ac:dyDescent="0.5">
      <c r="G74" s="76"/>
      <c r="I74" s="77" t="s">
        <v>98</v>
      </c>
      <c r="J74" s="78"/>
      <c r="K74" s="11">
        <f>2*(COUNTIF($C$30:$J$41,"HIẾU")+COUNTIF($Q$30:$X$41,"HIẾU")-COUNTIF($G$41:$J$41,"HIẾU"))</f>
        <v>2</v>
      </c>
      <c r="L74" s="11">
        <f>2*(COUNTIF($M$30:$N$41,"HIẾU")+COUNTIF(K32:L42,"HIẾU"))</f>
        <v>0</v>
      </c>
      <c r="M74" s="11">
        <f>2*(COUNTIF($C$30:$J$41,"HIẾU")+COUNTIF($Q$30:$X$41,"HIẾU")-COUNTIF($G$41:$J$41,"HIẾU"))</f>
        <v>2</v>
      </c>
      <c r="N74" s="11">
        <f>2*(COUNTIF($M$30:$N$41,"HIẾU")+COUNTIF(K32:L42,"HIẾU"))</f>
        <v>0</v>
      </c>
      <c r="O74" s="339">
        <f t="shared" si="4"/>
        <v>2</v>
      </c>
      <c r="P74" s="339"/>
      <c r="T74" s="44"/>
    </row>
    <row r="75" spans="7:20" ht="29.25" customHeight="1" x14ac:dyDescent="0.25">
      <c r="I75" s="15" t="s">
        <v>54</v>
      </c>
      <c r="J75" s="25"/>
      <c r="K75" s="16" t="s">
        <v>1</v>
      </c>
      <c r="L75" s="16" t="s">
        <v>44</v>
      </c>
      <c r="M75" s="16" t="s">
        <v>1</v>
      </c>
      <c r="N75" s="16" t="s">
        <v>44</v>
      </c>
      <c r="O75" s="330" t="s">
        <v>45</v>
      </c>
      <c r="P75" s="330"/>
      <c r="T75" s="44"/>
    </row>
    <row r="76" spans="7:20" ht="29.25" customHeight="1" x14ac:dyDescent="0.25">
      <c r="I76" s="17" t="s">
        <v>47</v>
      </c>
      <c r="J76" s="18"/>
      <c r="K76" s="19">
        <f>2*(COUNTIF($C$43:$J$54,"TRANG")+COUNTIF($Q$43:$X$54,"TRANG")-COUNTIF($G$54:$J$54,"TRANG"))</f>
        <v>28</v>
      </c>
      <c r="L76" s="19">
        <f>2*(COUNTIF($M$43:$N$54,"TRANG")+COUNTIF(K43:L54,"TRANG"))</f>
        <v>6</v>
      </c>
      <c r="M76" s="19">
        <f>2*(COUNTIF($C$43:$J$54,"TRANG")+COUNTIF($Q$43:$X$54,"TRANG")-COUNTIF($G$54:$J$54,"TRANG"))</f>
        <v>28</v>
      </c>
      <c r="N76" s="19">
        <f>2*(COUNTIF($M$43:$N$54,"TRANG")+COUNTIF(K43:L54,"TRANG"))</f>
        <v>6</v>
      </c>
      <c r="O76" s="331">
        <f t="shared" ref="O76:O81" si="5">SUM(M76:N76)</f>
        <v>34</v>
      </c>
      <c r="P76" s="331"/>
      <c r="T76" s="44"/>
    </row>
    <row r="77" spans="7:20" ht="29.25" customHeight="1" x14ac:dyDescent="0.25">
      <c r="I77" s="20" t="s">
        <v>48</v>
      </c>
      <c r="J77" s="21"/>
      <c r="K77" s="22">
        <f>2*(COUNTIF($C$43:$J$54,"UYÊN")+COUNTIF($Q$43:$X$54,"UYÊN")-COUNTIF($G$54:$J$54,"UYÊN"))</f>
        <v>0</v>
      </c>
      <c r="L77" s="22">
        <f>2*(COUNTIF($M$43:$N$54,"UYÊN")+COUNTIF(K43:L54,"UYÊN"))</f>
        <v>0</v>
      </c>
      <c r="M77" s="22">
        <f>2*(COUNTIF($C$43:$J$54,"UYÊN")+COUNTIF($Q$43:$X$54,"UYÊN")-COUNTIF($G$54:$J$54,"UYÊN"))</f>
        <v>0</v>
      </c>
      <c r="N77" s="22">
        <f>2*(COUNTIF($M$43:$N$54,"UYÊN")+COUNTIF(K43:L54,"UYÊN"))</f>
        <v>0</v>
      </c>
      <c r="O77" s="332">
        <f t="shared" si="5"/>
        <v>0</v>
      </c>
      <c r="P77" s="332"/>
      <c r="T77" s="44"/>
    </row>
    <row r="78" spans="7:20" ht="29.25" hidden="1" customHeight="1" x14ac:dyDescent="0.4">
      <c r="H78" s="26"/>
      <c r="I78" s="28"/>
      <c r="J78" s="29"/>
      <c r="K78" s="13"/>
      <c r="L78" s="13"/>
      <c r="M78" s="13"/>
      <c r="N78" s="13"/>
      <c r="O78" s="338"/>
      <c r="P78" s="338"/>
      <c r="T78" s="44"/>
    </row>
    <row r="79" spans="7:20" ht="29.25" customHeight="1" x14ac:dyDescent="0.4">
      <c r="H79" s="26"/>
      <c r="I79" s="23"/>
      <c r="J79" s="24"/>
      <c r="K79" s="10">
        <f>2*(COUNTIF($C$43:$J$54,"NGUYÊN")+COUNTIF($Q$43:$X$54,"NGUYÊN")-COUNTIF($G$54:$J$54,"NGUYÊN"))</f>
        <v>0</v>
      </c>
      <c r="L79" s="10">
        <f>2*(COUNTIF($M$43:$N$54,"NGUYÊN")+COUNTIF(K42:L52,"NGUYÊN"))</f>
        <v>0</v>
      </c>
      <c r="M79" s="10">
        <f>2*(COUNTIF($C$43:$J$54,"NGUYÊN")+COUNTIF($Q$43:$X$54,"NGUYÊN")-COUNTIF($G$54:$J$54,"NGUYÊN"))</f>
        <v>0</v>
      </c>
      <c r="N79" s="10">
        <f>2*(COUNTIF($M$43:$N$54,"NGUYÊN")+COUNTIF(K42:L52,"NGUYÊN"))</f>
        <v>0</v>
      </c>
      <c r="O79" s="333">
        <f t="shared" si="5"/>
        <v>0</v>
      </c>
      <c r="P79" s="333"/>
      <c r="T79" s="44"/>
    </row>
    <row r="80" spans="7:20" ht="26.25" x14ac:dyDescent="0.4">
      <c r="H80" s="26"/>
      <c r="I80" s="30" t="s">
        <v>187</v>
      </c>
      <c r="J80" s="31"/>
      <c r="K80" s="32">
        <f>2*(COUNTIF($C$43:$J$54,"HOÀNG")+COUNTIF($Q$43:$X$54,"HOÀNG")-COUNTIF($G$54:$J$54,"HOÀNG"))</f>
        <v>0</v>
      </c>
      <c r="L80" s="32">
        <f>2*(COUNTIF($M$43:$N$54,"DÂN")+COUNTIF(K43:L54,"DÂN"))</f>
        <v>0</v>
      </c>
      <c r="M80" s="32">
        <f>2*(COUNTIF($C$43:$J$54,"HOÀNG")+COUNTIF($Q$43:$X$54,"HOÀNG")-COUNTIF($G$54:$J$54,"HOÀNG"))</f>
        <v>0</v>
      </c>
      <c r="N80" s="32">
        <f>2*(COUNTIF($M$43:$N$54,"HOÀNG")+COUNTIF(K43:L54,"HOÀNG"))</f>
        <v>0</v>
      </c>
      <c r="O80" s="334">
        <f>SUM(M80:N80)</f>
        <v>0</v>
      </c>
      <c r="P80" s="334"/>
      <c r="T80" s="44"/>
    </row>
    <row r="81" spans="1:20" ht="26.25" x14ac:dyDescent="0.4">
      <c r="A81" s="42"/>
      <c r="H81" s="26"/>
      <c r="I81" s="77" t="s">
        <v>98</v>
      </c>
      <c r="J81" s="78"/>
      <c r="K81" s="11">
        <f>2*(COUNTIF($C$43:$J$54,"HIẾU")+COUNTIF($Q$43:$X$54,"HIẾU")-COUNTIF($G$54:$J$54,"HIẾU"))</f>
        <v>6</v>
      </c>
      <c r="L81" s="11">
        <f>2*(COUNTIF($M$43:$N$54,"HIẾU")+COUNTIF(K44:L55,"HIẾU"))</f>
        <v>2</v>
      </c>
      <c r="M81" s="11">
        <f>2*(COUNTIF($C$43:$J$54,"HIẾU")+COUNTIF($Q$43:$X$54,"HIẾU")-COUNTIF($G$54:$J$54,"HIẾU"))</f>
        <v>6</v>
      </c>
      <c r="N81" s="11">
        <f>2*(COUNTIF($M$43:$N$54,"HIẾU")+COUNTIF(K44:L55,"HIẾU"))</f>
        <v>2</v>
      </c>
      <c r="O81" s="339">
        <f t="shared" si="5"/>
        <v>8</v>
      </c>
      <c r="P81" s="339"/>
      <c r="T81" s="44"/>
    </row>
    <row r="82" spans="1:20" x14ac:dyDescent="0.25">
      <c r="T82" s="44"/>
    </row>
    <row r="83" spans="1:20" x14ac:dyDescent="0.25">
      <c r="T83" s="44"/>
    </row>
  </sheetData>
  <mergeCells count="119">
    <mergeCell ref="O80:P80"/>
    <mergeCell ref="O81:P81"/>
    <mergeCell ref="O74:P74"/>
    <mergeCell ref="O75:P75"/>
    <mergeCell ref="O76:P76"/>
    <mergeCell ref="O77:P77"/>
    <mergeCell ref="O78:P78"/>
    <mergeCell ref="O79:P79"/>
    <mergeCell ref="O67:P67"/>
    <mergeCell ref="O68:P68"/>
    <mergeCell ref="G69:G73"/>
    <mergeCell ref="O69:P69"/>
    <mergeCell ref="O70:P70"/>
    <mergeCell ref="O71:P71"/>
    <mergeCell ref="O72:P72"/>
    <mergeCell ref="O73:P73"/>
    <mergeCell ref="O61:P61"/>
    <mergeCell ref="O62:P62"/>
    <mergeCell ref="O63:P63"/>
    <mergeCell ref="O64:P64"/>
    <mergeCell ref="O65:P65"/>
    <mergeCell ref="O66:P66"/>
    <mergeCell ref="O55:P55"/>
    <mergeCell ref="O56:P56"/>
    <mergeCell ref="O57:P57"/>
    <mergeCell ref="O58:P58"/>
    <mergeCell ref="O59:P59"/>
    <mergeCell ref="O60:P60"/>
    <mergeCell ref="A49:A50"/>
    <mergeCell ref="B49:B50"/>
    <mergeCell ref="O49:O50"/>
    <mergeCell ref="P49:P50"/>
    <mergeCell ref="A51:A52"/>
    <mergeCell ref="B51:B52"/>
    <mergeCell ref="O51:O52"/>
    <mergeCell ref="P51:P52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</mergeCell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6432F-11C6-40AC-81B3-2A0518722C5F}">
  <dimension ref="A1:AI83"/>
  <sheetViews>
    <sheetView tabSelected="1" zoomScale="70" zoomScaleNormal="70" workbookViewId="0">
      <selection activeCell="G12" sqref="G12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5.57031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12" customWidth="1"/>
    <col min="21" max="21" width="34.140625" customWidth="1"/>
    <col min="22" max="22" width="9.85546875" customWidth="1"/>
    <col min="23" max="23" width="47.28515625" bestFit="1" customWidth="1"/>
    <col min="24" max="24" width="14.85546875" customWidth="1"/>
  </cols>
  <sheetData>
    <row r="1" spans="1:25" ht="138.75" customHeight="1" x14ac:dyDescent="0.25">
      <c r="A1" s="300" t="s">
        <v>496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1"/>
      <c r="S1" s="301"/>
      <c r="T1" s="301"/>
      <c r="U1" s="301"/>
      <c r="V1" s="301"/>
      <c r="W1" s="301"/>
      <c r="X1" s="302"/>
    </row>
    <row r="2" spans="1:25" s="1" customFormat="1" ht="64.5" customHeight="1" x14ac:dyDescent="0.25">
      <c r="A2" s="303" t="s">
        <v>493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4"/>
      <c r="O2" s="305" t="s">
        <v>0</v>
      </c>
      <c r="P2" s="306"/>
      <c r="Q2" s="306"/>
      <c r="R2" s="306"/>
      <c r="S2" s="306"/>
      <c r="T2" s="306"/>
      <c r="U2" s="306"/>
      <c r="V2" s="306"/>
      <c r="W2" s="306"/>
      <c r="X2" s="306"/>
      <c r="Y2"/>
    </row>
    <row r="3" spans="1:25" ht="20.25" thickBot="1" x14ac:dyDescent="0.3">
      <c r="A3" s="307" t="s">
        <v>1</v>
      </c>
      <c r="B3" s="308"/>
      <c r="C3" s="2" t="s">
        <v>2</v>
      </c>
      <c r="D3" s="3" t="s">
        <v>3</v>
      </c>
      <c r="E3" s="3" t="s">
        <v>4</v>
      </c>
      <c r="F3" s="3" t="s">
        <v>3</v>
      </c>
      <c r="G3" s="220" t="s">
        <v>5</v>
      </c>
      <c r="H3" s="122" t="s">
        <v>3</v>
      </c>
      <c r="I3" s="3" t="s">
        <v>6</v>
      </c>
      <c r="J3" s="122" t="s">
        <v>3</v>
      </c>
      <c r="K3" s="123" t="s">
        <v>7</v>
      </c>
      <c r="L3" s="120" t="s">
        <v>3</v>
      </c>
      <c r="M3" s="123" t="s">
        <v>8</v>
      </c>
      <c r="N3" s="219" t="s">
        <v>3</v>
      </c>
      <c r="O3" s="309" t="s">
        <v>1</v>
      </c>
      <c r="P3" s="310"/>
      <c r="Q3" s="2" t="s">
        <v>9</v>
      </c>
      <c r="R3" s="3" t="s">
        <v>3</v>
      </c>
      <c r="S3" s="3" t="s">
        <v>10</v>
      </c>
      <c r="T3" s="3" t="s">
        <v>3</v>
      </c>
      <c r="U3" s="3" t="s">
        <v>11</v>
      </c>
      <c r="V3" s="3" t="s">
        <v>3</v>
      </c>
      <c r="W3" s="3" t="s">
        <v>12</v>
      </c>
      <c r="X3" s="3" t="s">
        <v>3</v>
      </c>
    </row>
    <row r="4" spans="1:25" s="8" customFormat="1" ht="39.75" customHeight="1" thickTop="1" x14ac:dyDescent="0.25">
      <c r="A4" s="311" t="s">
        <v>13</v>
      </c>
      <c r="B4" s="313" t="s">
        <v>434</v>
      </c>
      <c r="C4" s="184" t="s">
        <v>495</v>
      </c>
      <c r="D4" s="184" t="s">
        <v>16</v>
      </c>
      <c r="E4" s="96"/>
      <c r="F4" s="94"/>
      <c r="G4" s="184" t="s">
        <v>474</v>
      </c>
      <c r="H4" s="184" t="s">
        <v>16</v>
      </c>
      <c r="I4" s="94"/>
      <c r="J4" s="96"/>
      <c r="K4" s="85"/>
      <c r="L4" s="86"/>
      <c r="M4" s="85"/>
      <c r="N4" s="85"/>
      <c r="O4" s="314" t="s">
        <v>13</v>
      </c>
      <c r="P4" s="316" t="s">
        <v>434</v>
      </c>
      <c r="Q4" s="43"/>
      <c r="R4" s="5"/>
      <c r="S4" s="4"/>
      <c r="T4" s="5"/>
      <c r="U4" s="4"/>
      <c r="V4" s="5"/>
      <c r="W4" s="4"/>
      <c r="X4" s="119"/>
      <c r="Y4"/>
    </row>
    <row r="5" spans="1:25" s="8" customFormat="1" ht="40.9" customHeight="1" thickBot="1" x14ac:dyDescent="0.3">
      <c r="A5" s="312"/>
      <c r="B5" s="313"/>
      <c r="C5" s="100"/>
      <c r="D5" s="197"/>
      <c r="E5" s="100"/>
      <c r="F5" s="86"/>
      <c r="G5" s="100"/>
      <c r="H5" s="191"/>
      <c r="I5" s="99" t="s">
        <v>427</v>
      </c>
      <c r="J5" s="81" t="s">
        <v>15</v>
      </c>
      <c r="K5" s="81" t="s">
        <v>430</v>
      </c>
      <c r="L5" s="185" t="s">
        <v>15</v>
      </c>
      <c r="M5" s="85"/>
      <c r="N5" s="85"/>
      <c r="O5" s="315"/>
      <c r="P5" s="316"/>
      <c r="Q5" s="100"/>
      <c r="R5" s="145"/>
      <c r="S5" s="6"/>
      <c r="T5" s="7"/>
      <c r="U5" s="100"/>
      <c r="V5" s="145"/>
      <c r="W5" s="100"/>
      <c r="X5" s="132"/>
      <c r="Y5"/>
    </row>
    <row r="6" spans="1:25" s="8" customFormat="1" ht="36.75" customHeight="1" thickTop="1" x14ac:dyDescent="0.25">
      <c r="A6" s="317" t="s">
        <v>18</v>
      </c>
      <c r="B6" s="323" t="s">
        <v>435</v>
      </c>
      <c r="C6" s="94"/>
      <c r="D6" s="95"/>
      <c r="E6" s="94"/>
      <c r="F6" s="95"/>
      <c r="G6" s="94"/>
      <c r="H6" s="95"/>
      <c r="I6" s="94"/>
      <c r="J6" s="95"/>
      <c r="K6" s="278"/>
      <c r="L6" s="95"/>
      <c r="M6" s="94"/>
      <c r="N6" s="94"/>
      <c r="O6" s="314" t="s">
        <v>18</v>
      </c>
      <c r="P6" s="321" t="s">
        <v>435</v>
      </c>
      <c r="Q6" s="170"/>
      <c r="R6" s="95"/>
      <c r="S6" s="94"/>
      <c r="T6" s="95"/>
      <c r="U6" s="96"/>
      <c r="V6" s="97"/>
      <c r="W6" s="6"/>
      <c r="X6" s="45"/>
      <c r="Y6" s="238"/>
    </row>
    <row r="7" spans="1:25" s="8" customFormat="1" ht="40.5" customHeight="1" thickBot="1" x14ac:dyDescent="0.3">
      <c r="A7" s="318"/>
      <c r="B7" s="319"/>
      <c r="C7" s="191"/>
      <c r="D7" s="191"/>
      <c r="E7" s="185" t="s">
        <v>426</v>
      </c>
      <c r="F7" s="185" t="s">
        <v>16</v>
      </c>
      <c r="G7" s="99" t="s">
        <v>108</v>
      </c>
      <c r="H7" s="102" t="s">
        <v>15</v>
      </c>
      <c r="I7" s="100"/>
      <c r="J7" s="6"/>
      <c r="K7" s="139" t="s">
        <v>429</v>
      </c>
      <c r="L7" s="271" t="s">
        <v>15</v>
      </c>
      <c r="M7" s="191"/>
      <c r="N7" s="191"/>
      <c r="O7" s="320"/>
      <c r="P7" s="322"/>
      <c r="Q7" s="100"/>
      <c r="R7" s="145"/>
      <c r="S7" s="100"/>
      <c r="T7" s="145"/>
      <c r="U7" s="100"/>
      <c r="V7" s="101"/>
      <c r="W7" s="104" t="s">
        <v>362</v>
      </c>
      <c r="X7" s="131" t="s">
        <v>101</v>
      </c>
      <c r="Y7" s="238"/>
    </row>
    <row r="8" spans="1:25" s="8" customFormat="1" ht="42" customHeight="1" thickTop="1" x14ac:dyDescent="0.25">
      <c r="A8" s="312" t="s">
        <v>20</v>
      </c>
      <c r="B8" s="313" t="s">
        <v>436</v>
      </c>
      <c r="C8" s="134" t="s">
        <v>462</v>
      </c>
      <c r="D8" s="135" t="s">
        <v>16</v>
      </c>
      <c r="E8" s="94"/>
      <c r="F8" s="95"/>
      <c r="G8" s="94"/>
      <c r="H8" s="96"/>
      <c r="I8" s="94"/>
      <c r="J8" s="95"/>
      <c r="K8" s="298"/>
      <c r="L8" s="95"/>
      <c r="M8" s="95"/>
      <c r="N8" s="95"/>
      <c r="O8" s="315" t="s">
        <v>20</v>
      </c>
      <c r="P8" s="316" t="s">
        <v>436</v>
      </c>
      <c r="Q8" s="6"/>
      <c r="R8" s="7"/>
      <c r="S8" s="88"/>
      <c r="T8" s="47"/>
      <c r="U8" s="85"/>
      <c r="V8" s="95"/>
      <c r="W8" s="85"/>
      <c r="X8" s="234"/>
      <c r="Y8"/>
    </row>
    <row r="9" spans="1:25" s="8" customFormat="1" ht="48.75" customHeight="1" thickBot="1" x14ac:dyDescent="0.3">
      <c r="A9" s="312"/>
      <c r="B9" s="319"/>
      <c r="C9" s="297" t="s">
        <v>425</v>
      </c>
      <c r="D9" s="271" t="s">
        <v>15</v>
      </c>
      <c r="E9" s="100"/>
      <c r="F9" s="100"/>
      <c r="G9" s="208" t="s">
        <v>475</v>
      </c>
      <c r="H9" s="209" t="s">
        <v>16</v>
      </c>
      <c r="I9" s="100" t="s">
        <v>31</v>
      </c>
      <c r="J9" s="191"/>
      <c r="K9" s="100"/>
      <c r="L9" s="7"/>
      <c r="M9" s="45"/>
      <c r="N9" s="45"/>
      <c r="O9" s="315"/>
      <c r="P9" s="316"/>
      <c r="Q9" s="100"/>
      <c r="R9" s="145"/>
      <c r="S9" s="80"/>
      <c r="T9" s="7"/>
      <c r="U9" s="104" t="s">
        <v>483</v>
      </c>
      <c r="V9" s="214" t="s">
        <v>185</v>
      </c>
      <c r="W9" s="104" t="s">
        <v>433</v>
      </c>
      <c r="X9" s="214" t="s">
        <v>185</v>
      </c>
      <c r="Y9" s="238"/>
    </row>
    <row r="10" spans="1:25" s="8" customFormat="1" ht="42.6" customHeight="1" thickTop="1" x14ac:dyDescent="0.25">
      <c r="A10" s="317" t="s">
        <v>22</v>
      </c>
      <c r="B10" s="313" t="s">
        <v>437</v>
      </c>
      <c r="C10" s="206" t="s">
        <v>484</v>
      </c>
      <c r="D10" s="184" t="s">
        <v>16</v>
      </c>
      <c r="E10" s="6"/>
      <c r="F10" s="7"/>
      <c r="G10" s="184" t="s">
        <v>482</v>
      </c>
      <c r="H10" s="184" t="s">
        <v>16</v>
      </c>
      <c r="I10" s="46"/>
      <c r="J10" s="95"/>
      <c r="K10" s="94"/>
      <c r="L10" s="95"/>
      <c r="M10" s="94"/>
      <c r="N10" s="146"/>
      <c r="O10" s="314" t="s">
        <v>22</v>
      </c>
      <c r="P10" s="321" t="s">
        <v>437</v>
      </c>
      <c r="Q10" s="94"/>
      <c r="R10" s="96"/>
      <c r="S10" s="94"/>
      <c r="T10" s="96"/>
      <c r="U10" s="96"/>
      <c r="V10" s="96"/>
      <c r="W10" s="96"/>
      <c r="X10" s="94"/>
      <c r="Y10" s="238"/>
    </row>
    <row r="11" spans="1:25" s="8" customFormat="1" ht="54" customHeight="1" thickBot="1" x14ac:dyDescent="0.3">
      <c r="A11" s="318"/>
      <c r="B11" s="319"/>
      <c r="C11" s="206" t="s">
        <v>491</v>
      </c>
      <c r="D11" s="39" t="s">
        <v>15</v>
      </c>
      <c r="E11" s="100"/>
      <c r="F11" s="7"/>
      <c r="G11" s="99" t="s">
        <v>161</v>
      </c>
      <c r="H11" s="185" t="s">
        <v>15</v>
      </c>
      <c r="I11" s="99" t="s">
        <v>122</v>
      </c>
      <c r="J11" s="81" t="s">
        <v>15</v>
      </c>
      <c r="K11" s="100"/>
      <c r="L11" s="47"/>
      <c r="M11" s="100"/>
      <c r="N11" s="100"/>
      <c r="O11" s="320"/>
      <c r="P11" s="322"/>
      <c r="Q11" s="6"/>
      <c r="R11" s="45"/>
      <c r="S11" s="104" t="s">
        <v>432</v>
      </c>
      <c r="T11" s="214" t="s">
        <v>101</v>
      </c>
      <c r="U11" s="45"/>
      <c r="V11" s="45"/>
      <c r="W11" s="45"/>
      <c r="X11" s="6"/>
      <c r="Y11" s="238"/>
    </row>
    <row r="12" spans="1:25" s="8" customFormat="1" ht="39" customHeight="1" thickTop="1" x14ac:dyDescent="0.25">
      <c r="A12" s="312" t="s">
        <v>23</v>
      </c>
      <c r="B12" s="313" t="s">
        <v>438</v>
      </c>
      <c r="C12" s="94"/>
      <c r="D12" s="95"/>
      <c r="E12" s="96"/>
      <c r="F12" s="95"/>
      <c r="G12" s="94"/>
      <c r="H12" s="95"/>
      <c r="I12" s="126" t="s">
        <v>476</v>
      </c>
      <c r="J12" s="190" t="s">
        <v>15</v>
      </c>
      <c r="K12" s="126" t="s">
        <v>477</v>
      </c>
      <c r="L12" s="93" t="s">
        <v>15</v>
      </c>
      <c r="M12" s="62"/>
      <c r="N12" s="95"/>
      <c r="O12" s="315" t="s">
        <v>23</v>
      </c>
      <c r="P12" s="316" t="s">
        <v>438</v>
      </c>
      <c r="Q12" s="94"/>
      <c r="R12" s="94"/>
      <c r="S12" s="85"/>
      <c r="T12" s="94"/>
      <c r="U12" s="94"/>
      <c r="V12" s="94"/>
      <c r="W12" s="109"/>
      <c r="X12" s="98"/>
      <c r="Y12"/>
    </row>
    <row r="13" spans="1:25" s="8" customFormat="1" ht="39" customHeight="1" thickBot="1" x14ac:dyDescent="0.3">
      <c r="A13" s="312"/>
      <c r="B13" s="319"/>
      <c r="C13" s="100"/>
      <c r="D13" s="7"/>
      <c r="E13" s="139" t="s">
        <v>342</v>
      </c>
      <c r="F13" s="271" t="s">
        <v>15</v>
      </c>
      <c r="G13" s="100"/>
      <c r="H13" s="191"/>
      <c r="I13" s="99" t="s">
        <v>341</v>
      </c>
      <c r="J13" s="99" t="s">
        <v>16</v>
      </c>
      <c r="K13" s="100"/>
      <c r="L13" s="101"/>
      <c r="M13" s="100"/>
      <c r="N13" s="101"/>
      <c r="O13" s="315"/>
      <c r="P13" s="316"/>
      <c r="Q13" s="104" t="s">
        <v>404</v>
      </c>
      <c r="R13" s="214" t="s">
        <v>101</v>
      </c>
      <c r="S13" s="6"/>
      <c r="T13" s="7"/>
      <c r="U13" s="100"/>
      <c r="V13" s="145"/>
      <c r="W13" s="100"/>
      <c r="X13" s="145"/>
      <c r="Y13" s="238"/>
    </row>
    <row r="14" spans="1:25" s="8" customFormat="1" ht="37.5" customHeight="1" thickTop="1" x14ac:dyDescent="0.25">
      <c r="A14" s="112" t="s">
        <v>25</v>
      </c>
      <c r="B14" s="113" t="s">
        <v>439</v>
      </c>
      <c r="C14" s="134" t="s">
        <v>33</v>
      </c>
      <c r="D14" s="135" t="s">
        <v>15</v>
      </c>
      <c r="E14" s="94"/>
      <c r="F14" s="95"/>
      <c r="G14" s="94"/>
      <c r="H14" s="95"/>
      <c r="I14" s="94"/>
      <c r="J14" s="94"/>
      <c r="K14" s="94"/>
      <c r="L14" s="94"/>
      <c r="M14" s="94"/>
      <c r="N14" s="146"/>
      <c r="O14" s="179" t="s">
        <v>25</v>
      </c>
      <c r="P14" s="195" t="s">
        <v>439</v>
      </c>
      <c r="Q14" s="116"/>
      <c r="R14" s="117"/>
      <c r="S14" s="96"/>
      <c r="T14" s="97"/>
      <c r="U14" s="96"/>
      <c r="V14" s="97"/>
      <c r="W14" s="94"/>
      <c r="X14" s="98"/>
      <c r="Y14"/>
    </row>
    <row r="15" spans="1:25" s="8" customFormat="1" ht="37.5" hidden="1" customHeight="1" x14ac:dyDescent="0.25">
      <c r="A15" s="118" t="s">
        <v>69</v>
      </c>
      <c r="B15" s="51"/>
      <c r="C15" s="4"/>
      <c r="D15" s="5"/>
      <c r="E15" s="62"/>
      <c r="F15" s="5"/>
      <c r="H15" s="5"/>
      <c r="I15" s="4"/>
      <c r="J15" s="5"/>
      <c r="K15" s="4"/>
      <c r="L15" s="5"/>
      <c r="M15" s="4"/>
      <c r="N15" s="49"/>
      <c r="O15" s="180" t="s">
        <v>69</v>
      </c>
      <c r="P15" s="181" t="s">
        <v>93</v>
      </c>
      <c r="Q15" s="172"/>
      <c r="R15" s="73"/>
      <c r="S15" s="6"/>
      <c r="T15" s="7"/>
      <c r="U15" s="6"/>
      <c r="V15" s="7"/>
      <c r="W15" s="4"/>
      <c r="X15" s="119"/>
      <c r="Y15"/>
    </row>
    <row r="16" spans="1:25" ht="24.75" customHeight="1" thickBot="1" x14ac:dyDescent="0.3">
      <c r="A16" s="324" t="s">
        <v>1</v>
      </c>
      <c r="B16" s="325"/>
      <c r="C16" s="121" t="s">
        <v>9</v>
      </c>
      <c r="D16" s="122" t="s">
        <v>3</v>
      </c>
      <c r="E16" s="122" t="s">
        <v>10</v>
      </c>
      <c r="F16" s="122" t="s">
        <v>3</v>
      </c>
      <c r="G16" s="122" t="s">
        <v>11</v>
      </c>
      <c r="H16" s="122" t="s">
        <v>3</v>
      </c>
      <c r="I16" s="122" t="s">
        <v>12</v>
      </c>
      <c r="J16" s="122" t="s">
        <v>3</v>
      </c>
      <c r="K16" s="123" t="s">
        <v>7</v>
      </c>
      <c r="L16" s="120" t="s">
        <v>3</v>
      </c>
      <c r="M16" s="123" t="s">
        <v>8</v>
      </c>
      <c r="N16" s="162" t="s">
        <v>3</v>
      </c>
      <c r="O16" s="324" t="s">
        <v>1</v>
      </c>
      <c r="P16" s="326"/>
      <c r="Q16" s="124" t="s">
        <v>9</v>
      </c>
      <c r="R16" s="122" t="s">
        <v>3</v>
      </c>
      <c r="S16" s="122" t="s">
        <v>10</v>
      </c>
      <c r="T16" s="122" t="s">
        <v>3</v>
      </c>
      <c r="U16" s="122" t="s">
        <v>11</v>
      </c>
      <c r="V16" s="122" t="s">
        <v>3</v>
      </c>
      <c r="W16" s="122" t="s">
        <v>12</v>
      </c>
      <c r="X16" s="125" t="s">
        <v>3</v>
      </c>
    </row>
    <row r="17" spans="1:35" s="8" customFormat="1" ht="48" customHeight="1" thickTop="1" x14ac:dyDescent="0.25">
      <c r="A17" s="312" t="s">
        <v>13</v>
      </c>
      <c r="B17" s="323" t="s">
        <v>440</v>
      </c>
      <c r="C17" s="6"/>
      <c r="D17" s="97"/>
      <c r="E17" s="46"/>
      <c r="F17" s="95"/>
      <c r="G17" s="6"/>
      <c r="H17" s="7"/>
      <c r="I17" s="85"/>
      <c r="J17" s="86"/>
      <c r="K17" s="274"/>
      <c r="L17" s="95"/>
      <c r="M17" s="85"/>
      <c r="N17" s="163"/>
      <c r="O17" s="315" t="s">
        <v>13</v>
      </c>
      <c r="P17" s="316" t="s">
        <v>440</v>
      </c>
      <c r="Q17" s="173"/>
      <c r="R17" s="86"/>
      <c r="S17" s="46"/>
      <c r="T17" s="47"/>
      <c r="U17" s="46"/>
      <c r="V17" s="47"/>
      <c r="W17" s="72"/>
      <c r="X17" s="158"/>
    </row>
    <row r="18" spans="1:35" s="8" customFormat="1" ht="41.25" customHeight="1" thickBot="1" x14ac:dyDescent="0.3">
      <c r="A18" s="312"/>
      <c r="B18" s="319"/>
      <c r="C18" s="201" t="s">
        <v>459</v>
      </c>
      <c r="D18" s="200" t="s">
        <v>16</v>
      </c>
      <c r="E18" s="99" t="s">
        <v>223</v>
      </c>
      <c r="F18" s="299" t="s">
        <v>16</v>
      </c>
      <c r="G18" s="100"/>
      <c r="H18" s="101"/>
      <c r="I18" s="100"/>
      <c r="J18" s="101"/>
      <c r="K18" s="99" t="s">
        <v>365</v>
      </c>
      <c r="L18" s="81" t="s">
        <v>15</v>
      </c>
      <c r="M18" s="100"/>
      <c r="N18" s="101"/>
      <c r="O18" s="315"/>
      <c r="P18" s="316"/>
      <c r="Q18" s="100"/>
      <c r="R18" s="145"/>
      <c r="S18" s="100"/>
      <c r="T18" s="100"/>
      <c r="U18" s="100"/>
      <c r="V18" s="100"/>
      <c r="W18" s="100"/>
      <c r="X18" s="132"/>
    </row>
    <row r="19" spans="1:35" s="8" customFormat="1" ht="46.9" customHeight="1" thickTop="1" x14ac:dyDescent="0.25">
      <c r="A19" s="317" t="s">
        <v>18</v>
      </c>
      <c r="B19" s="323" t="s">
        <v>441</v>
      </c>
      <c r="C19" s="94"/>
      <c r="D19" s="96"/>
      <c r="E19" s="94"/>
      <c r="F19" s="94"/>
      <c r="G19" s="94"/>
      <c r="H19" s="95"/>
      <c r="I19" s="215" t="s">
        <v>428</v>
      </c>
      <c r="J19" s="215" t="s">
        <v>16</v>
      </c>
      <c r="K19" s="94"/>
      <c r="L19" s="95"/>
      <c r="M19" s="94"/>
      <c r="N19" s="146"/>
      <c r="O19" s="314" t="s">
        <v>18</v>
      </c>
      <c r="P19" s="321" t="s">
        <v>441</v>
      </c>
      <c r="Q19" s="115"/>
      <c r="R19" s="115"/>
      <c r="S19" s="106"/>
      <c r="T19" s="115"/>
      <c r="U19" s="96"/>
      <c r="V19" s="97"/>
      <c r="W19" s="94"/>
      <c r="X19" s="234"/>
      <c r="Y19" s="203"/>
    </row>
    <row r="20" spans="1:35" s="8" customFormat="1" ht="46.5" customHeight="1" thickBot="1" x14ac:dyDescent="0.3">
      <c r="A20" s="318"/>
      <c r="B20" s="319"/>
      <c r="C20" s="210" t="s">
        <v>467</v>
      </c>
      <c r="D20" s="209" t="s">
        <v>16</v>
      </c>
      <c r="E20" s="46"/>
      <c r="F20" s="47"/>
      <c r="G20" s="46"/>
      <c r="H20" s="101"/>
      <c r="I20" s="100"/>
      <c r="J20" s="101"/>
      <c r="K20" s="100"/>
      <c r="L20" s="101"/>
      <c r="M20" s="100"/>
      <c r="N20" s="101"/>
      <c r="O20" s="320"/>
      <c r="P20" s="322"/>
      <c r="Q20" s="100"/>
      <c r="R20" s="145"/>
      <c r="S20" s="100"/>
      <c r="T20" s="145"/>
      <c r="U20" s="100"/>
      <c r="V20" s="101"/>
      <c r="W20" s="100"/>
      <c r="X20" s="145"/>
      <c r="Y20" s="203"/>
    </row>
    <row r="21" spans="1:35" s="8" customFormat="1" ht="45.75" customHeight="1" thickTop="1" x14ac:dyDescent="0.25">
      <c r="A21" s="312" t="s">
        <v>20</v>
      </c>
      <c r="B21" s="323" t="s">
        <v>442</v>
      </c>
      <c r="C21" s="226" t="s">
        <v>464</v>
      </c>
      <c r="D21" s="230" t="s">
        <v>16</v>
      </c>
      <c r="E21" s="96"/>
      <c r="F21" s="94"/>
      <c r="G21" s="94"/>
      <c r="H21" s="95"/>
      <c r="I21" s="94"/>
      <c r="J21" s="46"/>
      <c r="K21" s="46"/>
      <c r="L21" s="95"/>
      <c r="M21" s="46"/>
      <c r="N21" s="7"/>
      <c r="O21" s="315" t="s">
        <v>20</v>
      </c>
      <c r="P21" s="316" t="s">
        <v>442</v>
      </c>
      <c r="Q21" s="6"/>
      <c r="R21" s="7"/>
      <c r="S21" s="85"/>
      <c r="T21" s="86"/>
      <c r="U21" s="85"/>
      <c r="V21" s="47"/>
      <c r="W21" s="95"/>
      <c r="X21" s="213"/>
    </row>
    <row r="22" spans="1:35" s="8" customFormat="1" ht="53.25" customHeight="1" thickBot="1" x14ac:dyDescent="0.3">
      <c r="A22" s="312"/>
      <c r="B22" s="319"/>
      <c r="C22" s="293" t="s">
        <v>480</v>
      </c>
      <c r="D22" s="127" t="s">
        <v>15</v>
      </c>
      <c r="E22" s="100"/>
      <c r="F22" s="7"/>
      <c r="G22" s="194" t="s">
        <v>485</v>
      </c>
      <c r="H22" s="107" t="s">
        <v>16</v>
      </c>
      <c r="I22" s="100"/>
      <c r="J22" s="100"/>
      <c r="K22" s="6"/>
      <c r="L22" s="191"/>
      <c r="M22" s="103"/>
      <c r="N22" s="101"/>
      <c r="O22" s="315"/>
      <c r="P22" s="316"/>
      <c r="Q22" s="104" t="s">
        <v>431</v>
      </c>
      <c r="R22" s="214" t="s">
        <v>101</v>
      </c>
      <c r="S22" s="6"/>
      <c r="T22" s="7"/>
      <c r="U22" s="100"/>
      <c r="V22" s="145"/>
      <c r="W22" s="100"/>
      <c r="X22" s="145"/>
      <c r="Y22" s="203"/>
    </row>
    <row r="23" spans="1:35" s="8" customFormat="1" ht="42.75" customHeight="1" thickTop="1" x14ac:dyDescent="0.25">
      <c r="A23" s="317" t="s">
        <v>22</v>
      </c>
      <c r="B23" s="323" t="s">
        <v>443</v>
      </c>
      <c r="C23" s="92" t="s">
        <v>472</v>
      </c>
      <c r="D23" s="93" t="s">
        <v>16</v>
      </c>
      <c r="E23" s="94"/>
      <c r="F23" s="95"/>
      <c r="G23" s="94"/>
      <c r="H23" s="94"/>
      <c r="I23" s="46"/>
      <c r="J23" s="97"/>
      <c r="K23" s="96"/>
      <c r="L23" s="95"/>
      <c r="M23" s="46"/>
      <c r="N23" s="95"/>
      <c r="O23" s="314" t="s">
        <v>22</v>
      </c>
      <c r="P23" s="321" t="s">
        <v>443</v>
      </c>
      <c r="Q23" s="6"/>
      <c r="R23" s="7"/>
      <c r="S23" s="96"/>
      <c r="T23" s="97"/>
      <c r="U23" s="94"/>
      <c r="V23" s="97"/>
      <c r="W23" s="97"/>
      <c r="X23" s="213"/>
    </row>
    <row r="24" spans="1:35" s="8" customFormat="1" ht="49.5" customHeight="1" thickBot="1" x14ac:dyDescent="0.3">
      <c r="A24" s="318"/>
      <c r="B24" s="319"/>
      <c r="C24" s="100"/>
      <c r="D24" s="86"/>
      <c r="E24" s="100"/>
      <c r="F24" s="100"/>
      <c r="G24" s="100"/>
      <c r="H24" s="6"/>
      <c r="I24" s="210" t="s">
        <v>471</v>
      </c>
      <c r="J24" s="127" t="s">
        <v>15</v>
      </c>
      <c r="K24" s="210" t="s">
        <v>469</v>
      </c>
      <c r="L24" s="221" t="s">
        <v>15</v>
      </c>
      <c r="M24" s="100"/>
      <c r="N24" s="100"/>
      <c r="O24" s="320"/>
      <c r="P24" s="322"/>
      <c r="Q24" s="100"/>
      <c r="R24" s="145"/>
      <c r="S24" s="100"/>
      <c r="T24" s="145"/>
      <c r="U24" s="100"/>
      <c r="V24" s="101"/>
      <c r="W24" s="104" t="s">
        <v>494</v>
      </c>
      <c r="X24" s="214" t="s">
        <v>101</v>
      </c>
      <c r="Y24" s="203"/>
    </row>
    <row r="25" spans="1:35" s="8" customFormat="1" ht="50.25" customHeight="1" thickTop="1" x14ac:dyDescent="0.25">
      <c r="A25" s="312" t="s">
        <v>23</v>
      </c>
      <c r="B25" s="313" t="s">
        <v>444</v>
      </c>
      <c r="C25" s="96"/>
      <c r="D25" s="96"/>
      <c r="E25" s="94"/>
      <c r="F25" s="95"/>
      <c r="H25" s="94"/>
      <c r="I25" s="96"/>
      <c r="J25" s="96"/>
      <c r="K25" s="94"/>
      <c r="L25" s="94"/>
      <c r="M25" s="46"/>
      <c r="N25" s="95"/>
      <c r="O25" s="315" t="s">
        <v>23</v>
      </c>
      <c r="P25" s="316" t="s">
        <v>444</v>
      </c>
      <c r="Q25" s="94"/>
      <c r="R25" s="47"/>
      <c r="S25" s="46"/>
      <c r="T25" s="95"/>
      <c r="U25" s="85"/>
      <c r="V25" s="86"/>
      <c r="W25" s="128"/>
      <c r="X25" s="133"/>
    </row>
    <row r="26" spans="1:35" s="8" customFormat="1" ht="43.5" customHeight="1" thickBot="1" x14ac:dyDescent="0.3">
      <c r="A26" s="312"/>
      <c r="B26" s="319"/>
      <c r="C26" s="194" t="s">
        <v>486</v>
      </c>
      <c r="D26" s="194" t="s">
        <v>16</v>
      </c>
      <c r="E26" s="210" t="s">
        <v>478</v>
      </c>
      <c r="F26" s="209" t="s">
        <v>16</v>
      </c>
      <c r="G26" s="6"/>
      <c r="H26" s="101"/>
      <c r="I26" s="279" t="s">
        <v>458</v>
      </c>
      <c r="J26" s="200" t="s">
        <v>15</v>
      </c>
      <c r="K26" s="100"/>
      <c r="L26" s="47"/>
      <c r="M26" s="100"/>
      <c r="N26" s="100"/>
      <c r="O26" s="315"/>
      <c r="P26" s="316"/>
      <c r="Q26" s="85"/>
      <c r="R26" s="100"/>
      <c r="S26" s="100"/>
      <c r="T26" s="145"/>
      <c r="U26" s="6"/>
      <c r="V26" s="7"/>
      <c r="W26" s="6"/>
      <c r="X26" s="159"/>
    </row>
    <row r="27" spans="1:35" s="8" customFormat="1" ht="40.5" customHeight="1" thickTop="1" x14ac:dyDescent="0.25">
      <c r="A27" s="90" t="s">
        <v>25</v>
      </c>
      <c r="B27" s="113" t="s">
        <v>445</v>
      </c>
      <c r="C27" s="94"/>
      <c r="D27" s="95"/>
      <c r="E27" s="94"/>
      <c r="F27" s="95"/>
      <c r="G27" s="94"/>
      <c r="H27" s="95"/>
      <c r="I27" s="85"/>
      <c r="J27" s="95"/>
      <c r="K27" s="94"/>
      <c r="L27" s="95"/>
      <c r="M27" s="96"/>
      <c r="N27" s="146"/>
      <c r="O27" s="178" t="s">
        <v>25</v>
      </c>
      <c r="P27" s="195" t="s">
        <v>445</v>
      </c>
      <c r="Q27" s="116"/>
      <c r="R27" s="117"/>
      <c r="S27" s="136"/>
      <c r="T27" s="97"/>
      <c r="U27" s="94"/>
      <c r="V27" s="97"/>
      <c r="W27" s="109"/>
      <c r="X27" s="137"/>
    </row>
    <row r="28" spans="1:35" s="8" customFormat="1" ht="40.5" hidden="1" customHeight="1" x14ac:dyDescent="0.25">
      <c r="A28" s="118" t="s">
        <v>69</v>
      </c>
      <c r="B28" s="51"/>
      <c r="C28" s="4"/>
      <c r="D28" s="5"/>
      <c r="E28" s="4"/>
      <c r="F28" s="5"/>
      <c r="G28" s="4"/>
      <c r="H28" s="5"/>
      <c r="I28" s="4"/>
      <c r="J28" s="5"/>
      <c r="K28" s="6"/>
      <c r="L28" s="5"/>
      <c r="M28" s="6"/>
      <c r="N28" s="49"/>
      <c r="O28" s="180" t="s">
        <v>69</v>
      </c>
      <c r="P28" s="181" t="s">
        <v>94</v>
      </c>
      <c r="Q28" s="172"/>
      <c r="R28" s="73"/>
      <c r="S28" s="12"/>
      <c r="T28" s="7"/>
      <c r="U28" s="4"/>
      <c r="V28" s="7"/>
      <c r="W28" s="4"/>
      <c r="X28" s="119"/>
    </row>
    <row r="29" spans="1:35" ht="24.95" customHeight="1" thickBot="1" x14ac:dyDescent="0.3">
      <c r="A29" s="324" t="s">
        <v>1</v>
      </c>
      <c r="B29" s="325"/>
      <c r="C29" s="122" t="s">
        <v>9</v>
      </c>
      <c r="D29" s="122" t="s">
        <v>3</v>
      </c>
      <c r="E29" s="122" t="s">
        <v>10</v>
      </c>
      <c r="F29" s="122" t="s">
        <v>3</v>
      </c>
      <c r="G29" s="122" t="s">
        <v>11</v>
      </c>
      <c r="H29" s="122" t="s">
        <v>3</v>
      </c>
      <c r="I29" s="122" t="s">
        <v>34</v>
      </c>
      <c r="J29" s="122" t="s">
        <v>3</v>
      </c>
      <c r="K29" s="123" t="s">
        <v>7</v>
      </c>
      <c r="L29" s="120" t="s">
        <v>3</v>
      </c>
      <c r="M29" s="123" t="s">
        <v>8</v>
      </c>
      <c r="N29" s="162" t="s">
        <v>3</v>
      </c>
      <c r="O29" s="324" t="s">
        <v>1</v>
      </c>
      <c r="P29" s="326"/>
      <c r="Q29" s="124" t="s">
        <v>9</v>
      </c>
      <c r="R29" s="122" t="s">
        <v>3</v>
      </c>
      <c r="S29" s="122" t="s">
        <v>10</v>
      </c>
      <c r="T29" s="122" t="s">
        <v>3</v>
      </c>
      <c r="U29" s="122" t="s">
        <v>11</v>
      </c>
      <c r="V29" s="122" t="s">
        <v>3</v>
      </c>
      <c r="W29" s="122" t="s">
        <v>12</v>
      </c>
      <c r="X29" s="125" t="s">
        <v>3</v>
      </c>
      <c r="Y29" s="8"/>
      <c r="Z29" s="8"/>
      <c r="AA29" s="8"/>
      <c r="AB29" s="8"/>
      <c r="AC29" s="8"/>
      <c r="AD29" s="8"/>
      <c r="AE29" s="8"/>
      <c r="AF29" s="8"/>
      <c r="AG29" s="8"/>
      <c r="AI29" s="8"/>
    </row>
    <row r="30" spans="1:35" s="36" customFormat="1" ht="45" customHeight="1" thickTop="1" x14ac:dyDescent="0.25">
      <c r="A30" s="327" t="s">
        <v>13</v>
      </c>
      <c r="B30" s="313" t="s">
        <v>446</v>
      </c>
      <c r="C30" s="184" t="s">
        <v>495</v>
      </c>
      <c r="D30" s="130" t="s">
        <v>16</v>
      </c>
      <c r="E30" s="96"/>
      <c r="F30" s="6"/>
      <c r="G30" s="96"/>
      <c r="H30" s="95"/>
      <c r="I30" s="184" t="s">
        <v>474</v>
      </c>
      <c r="J30" s="130" t="s">
        <v>15</v>
      </c>
      <c r="K30" s="6"/>
      <c r="L30" s="7"/>
      <c r="M30" s="85"/>
      <c r="N30" s="65"/>
      <c r="O30" s="315" t="s">
        <v>13</v>
      </c>
      <c r="P30" s="316" t="s">
        <v>446</v>
      </c>
      <c r="Q30" s="175"/>
      <c r="R30" s="47"/>
      <c r="S30" s="46"/>
      <c r="T30" s="47"/>
      <c r="U30" s="85"/>
      <c r="V30" s="86"/>
      <c r="W30" s="72"/>
      <c r="X30" s="158"/>
      <c r="Y30" s="8"/>
      <c r="Z30" s="8"/>
      <c r="AA30" s="8"/>
      <c r="AB30" s="8"/>
      <c r="AC30" s="8"/>
      <c r="AD30" s="8"/>
      <c r="AE30" s="8"/>
      <c r="AF30" s="8"/>
      <c r="AG30" s="8"/>
      <c r="AH30"/>
      <c r="AI30" s="8"/>
    </row>
    <row r="31" spans="1:35" s="36" customFormat="1" ht="38.25" customHeight="1" thickBot="1" x14ac:dyDescent="0.3">
      <c r="A31" s="327"/>
      <c r="B31" s="319"/>
      <c r="C31" s="46"/>
      <c r="D31" s="100"/>
      <c r="E31" s="6"/>
      <c r="F31" s="6"/>
      <c r="G31" s="6"/>
      <c r="H31" s="6"/>
      <c r="I31" s="46"/>
      <c r="J31" s="100"/>
      <c r="K31" s="100"/>
      <c r="L31" s="6"/>
      <c r="M31" s="6"/>
      <c r="N31" s="161"/>
      <c r="O31" s="315"/>
      <c r="P31" s="316"/>
      <c r="Q31" s="100"/>
      <c r="R31" s="145"/>
      <c r="S31" s="6"/>
      <c r="T31" s="7"/>
      <c r="U31" s="100"/>
      <c r="V31" s="7"/>
      <c r="W31" s="100"/>
      <c r="X31" s="132"/>
      <c r="Y31" s="8"/>
      <c r="Z31" s="8"/>
      <c r="AA31" s="8"/>
      <c r="AB31" s="8"/>
      <c r="AC31" s="8"/>
      <c r="AD31" s="8"/>
      <c r="AE31" s="8"/>
      <c r="AF31" s="8"/>
      <c r="AG31" s="8"/>
      <c r="AH31"/>
      <c r="AI31" s="8"/>
    </row>
    <row r="32" spans="1:35" s="36" customFormat="1" ht="42" customHeight="1" thickTop="1" x14ac:dyDescent="0.25">
      <c r="A32" s="328" t="s">
        <v>18</v>
      </c>
      <c r="B32" s="313" t="s">
        <v>447</v>
      </c>
      <c r="C32" s="126" t="s">
        <v>473</v>
      </c>
      <c r="D32" s="93" t="s">
        <v>16</v>
      </c>
      <c r="E32" s="96"/>
      <c r="F32" s="96"/>
      <c r="G32" s="94"/>
      <c r="H32" s="95"/>
      <c r="I32" s="94"/>
      <c r="J32" s="95"/>
      <c r="K32" s="94"/>
      <c r="L32" s="95"/>
      <c r="M32" s="96"/>
      <c r="N32" s="97"/>
      <c r="O32" s="314" t="s">
        <v>18</v>
      </c>
      <c r="P32" s="321" t="s">
        <v>447</v>
      </c>
      <c r="Q32" s="170"/>
      <c r="R32" s="95"/>
      <c r="S32" s="94"/>
      <c r="T32" s="95"/>
      <c r="U32" s="94"/>
      <c r="V32" s="95"/>
      <c r="W32" s="94"/>
      <c r="X32" s="98"/>
      <c r="Y32" s="37"/>
      <c r="Z32" s="8"/>
      <c r="AA32" s="8"/>
      <c r="AB32" s="8"/>
      <c r="AC32" s="8"/>
      <c r="AD32" s="8"/>
      <c r="AE32" s="8"/>
      <c r="AF32" s="8"/>
      <c r="AG32" s="8"/>
      <c r="AH32"/>
      <c r="AI32" s="8"/>
    </row>
    <row r="33" spans="1:35" s="36" customFormat="1" ht="39" customHeight="1" thickBot="1" x14ac:dyDescent="0.3">
      <c r="A33" s="329"/>
      <c r="B33" s="319"/>
      <c r="C33" s="100"/>
      <c r="D33" s="101"/>
      <c r="E33" s="100"/>
      <c r="F33" s="100"/>
      <c r="G33" s="100"/>
      <c r="H33" s="6"/>
      <c r="I33" s="208" t="s">
        <v>468</v>
      </c>
      <c r="J33" s="209" t="s">
        <v>15</v>
      </c>
      <c r="K33" s="191"/>
      <c r="L33" s="7"/>
      <c r="M33" s="103"/>
      <c r="N33" s="100"/>
      <c r="O33" s="320"/>
      <c r="P33" s="322"/>
      <c r="Q33" s="6"/>
      <c r="R33" s="101"/>
      <c r="S33" s="100"/>
      <c r="T33" s="101"/>
      <c r="U33" s="100"/>
      <c r="V33" s="101"/>
      <c r="W33" s="104" t="s">
        <v>362</v>
      </c>
      <c r="X33" s="131" t="s">
        <v>101</v>
      </c>
      <c r="Y33" s="8"/>
      <c r="Z33" s="8"/>
      <c r="AA33" s="8"/>
      <c r="AB33" s="8"/>
      <c r="AC33" s="8"/>
      <c r="AD33" s="8"/>
      <c r="AE33" s="8"/>
      <c r="AF33" s="8"/>
      <c r="AG33" s="8"/>
      <c r="AH33"/>
      <c r="AI33" s="8"/>
    </row>
    <row r="34" spans="1:35" s="36" customFormat="1" ht="45" customHeight="1" thickTop="1" x14ac:dyDescent="0.25">
      <c r="A34" s="327" t="s">
        <v>20</v>
      </c>
      <c r="B34" s="313" t="s">
        <v>448</v>
      </c>
      <c r="C34" s="198" t="s">
        <v>481</v>
      </c>
      <c r="D34" s="190" t="s">
        <v>15</v>
      </c>
      <c r="E34" s="94"/>
      <c r="F34" s="94"/>
      <c r="G34" s="6"/>
      <c r="H34" s="94"/>
      <c r="I34" s="6"/>
      <c r="J34" s="97"/>
      <c r="K34" s="94"/>
      <c r="L34" s="94"/>
      <c r="M34" s="46"/>
      <c r="N34" s="94"/>
      <c r="O34" s="315" t="s">
        <v>20</v>
      </c>
      <c r="P34" s="316" t="s">
        <v>448</v>
      </c>
      <c r="Q34" s="115"/>
      <c r="R34" s="89"/>
      <c r="S34" s="89"/>
      <c r="T34" s="89"/>
      <c r="U34" s="89"/>
      <c r="V34" s="89"/>
      <c r="W34" s="89"/>
      <c r="X34" s="158"/>
      <c r="Y34" s="8"/>
      <c r="Z34" s="8"/>
      <c r="AA34" s="8"/>
      <c r="AB34" s="8"/>
      <c r="AC34" s="8"/>
      <c r="AD34" s="8"/>
      <c r="AE34" s="8"/>
      <c r="AF34" s="8"/>
      <c r="AG34" s="8"/>
      <c r="AH34"/>
      <c r="AI34" s="8"/>
    </row>
    <row r="35" spans="1:35" s="36" customFormat="1" ht="45" customHeight="1" thickBot="1" x14ac:dyDescent="0.3">
      <c r="A35" s="327"/>
      <c r="B35" s="319"/>
      <c r="C35" s="6"/>
      <c r="D35" s="6"/>
      <c r="E35" s="100"/>
      <c r="F35" s="101"/>
      <c r="G35" s="100"/>
      <c r="H35" s="101"/>
      <c r="I35" s="100"/>
      <c r="J35" s="101"/>
      <c r="K35" s="81" t="s">
        <v>429</v>
      </c>
      <c r="L35" s="185" t="s">
        <v>15</v>
      </c>
      <c r="M35" s="140"/>
      <c r="N35" s="166"/>
      <c r="O35" s="315"/>
      <c r="P35" s="316"/>
      <c r="Q35" s="100"/>
      <c r="R35" s="101"/>
      <c r="S35" s="100"/>
      <c r="T35" s="6"/>
      <c r="U35" s="104" t="s">
        <v>483</v>
      </c>
      <c r="V35" s="214" t="s">
        <v>185</v>
      </c>
      <c r="W35" s="104" t="s">
        <v>433</v>
      </c>
      <c r="X35" s="214" t="s">
        <v>185</v>
      </c>
      <c r="Y35" s="203"/>
      <c r="Z35" s="8"/>
      <c r="AA35" s="8"/>
      <c r="AB35" s="8"/>
      <c r="AC35" s="8"/>
      <c r="AD35" s="8"/>
      <c r="AE35" s="8"/>
      <c r="AF35" s="8"/>
      <c r="AG35" s="8"/>
      <c r="AH35"/>
      <c r="AI35" s="8"/>
    </row>
    <row r="36" spans="1:35" s="36" customFormat="1" ht="48" customHeight="1" thickTop="1" x14ac:dyDescent="0.25">
      <c r="A36" s="317" t="s">
        <v>22</v>
      </c>
      <c r="B36" s="313" t="s">
        <v>449</v>
      </c>
      <c r="C36" s="184" t="s">
        <v>484</v>
      </c>
      <c r="D36" s="184" t="s">
        <v>16</v>
      </c>
      <c r="E36" s="6"/>
      <c r="F36" s="6"/>
      <c r="G36" s="94"/>
      <c r="H36" s="94"/>
      <c r="I36" s="184" t="s">
        <v>482</v>
      </c>
      <c r="J36" s="184" t="s">
        <v>15</v>
      </c>
      <c r="K36" s="94"/>
      <c r="L36" s="7"/>
      <c r="M36" s="95"/>
      <c r="N36" s="94"/>
      <c r="O36" s="314" t="s">
        <v>22</v>
      </c>
      <c r="P36" s="321" t="s">
        <v>449</v>
      </c>
      <c r="Q36" s="115"/>
      <c r="R36" s="89"/>
      <c r="S36" s="85"/>
      <c r="T36" s="95"/>
      <c r="U36" s="46"/>
      <c r="V36" s="95"/>
      <c r="W36" s="94"/>
      <c r="X36" s="159"/>
      <c r="Y36" s="8"/>
      <c r="Z36" s="8"/>
      <c r="AA36" s="8"/>
      <c r="AB36" s="8"/>
      <c r="AC36" s="8"/>
      <c r="AD36" s="8"/>
      <c r="AE36" s="8"/>
      <c r="AF36" s="8"/>
      <c r="AG36" s="8"/>
      <c r="AH36"/>
      <c r="AI36" s="8"/>
    </row>
    <row r="37" spans="1:35" s="36" customFormat="1" ht="45.75" customHeight="1" thickBot="1" x14ac:dyDescent="0.3">
      <c r="A37" s="318"/>
      <c r="B37" s="319"/>
      <c r="C37" s="206" t="s">
        <v>491</v>
      </c>
      <c r="D37" s="39" t="s">
        <v>15</v>
      </c>
      <c r="E37" s="6"/>
      <c r="F37" s="6"/>
      <c r="G37" s="100"/>
      <c r="H37" s="7"/>
      <c r="I37" s="100"/>
      <c r="J37" s="6"/>
      <c r="K37" s="6"/>
      <c r="L37" s="100"/>
      <c r="M37" s="46"/>
      <c r="N37" s="166"/>
      <c r="O37" s="320"/>
      <c r="P37" s="322"/>
      <c r="Q37" s="100"/>
      <c r="R37" s="101"/>
      <c r="S37" s="104" t="s">
        <v>432</v>
      </c>
      <c r="T37" s="131" t="s">
        <v>101</v>
      </c>
      <c r="U37" s="100"/>
      <c r="V37" s="101"/>
      <c r="W37" s="100"/>
      <c r="X37" s="101"/>
      <c r="Y37" s="203"/>
      <c r="Z37" s="8"/>
      <c r="AA37" s="8"/>
      <c r="AB37" s="8"/>
      <c r="AC37" s="8"/>
      <c r="AD37" s="8"/>
      <c r="AE37" s="8"/>
      <c r="AF37" s="8"/>
      <c r="AG37" s="8"/>
      <c r="AH37"/>
      <c r="AI37" s="8"/>
    </row>
    <row r="38" spans="1:35" s="8" customFormat="1" ht="36.75" customHeight="1" thickTop="1" x14ac:dyDescent="0.25">
      <c r="A38" s="312" t="s">
        <v>23</v>
      </c>
      <c r="B38" s="313" t="s">
        <v>450</v>
      </c>
      <c r="C38" s="184" t="s">
        <v>487</v>
      </c>
      <c r="D38" s="130" t="s">
        <v>16</v>
      </c>
      <c r="E38" s="94"/>
      <c r="F38" s="97"/>
      <c r="G38" s="184" t="s">
        <v>488</v>
      </c>
      <c r="H38" s="130" t="s">
        <v>16</v>
      </c>
      <c r="I38" s="46"/>
      <c r="J38" s="95"/>
      <c r="K38" s="94"/>
      <c r="L38" s="7"/>
      <c r="M38" s="94"/>
      <c r="N38" s="95"/>
      <c r="O38" s="315" t="s">
        <v>23</v>
      </c>
      <c r="P38" s="316" t="s">
        <v>450</v>
      </c>
      <c r="Q38" s="48"/>
      <c r="R38" s="86"/>
      <c r="S38" s="94"/>
      <c r="T38" s="95"/>
      <c r="U38" s="85"/>
      <c r="V38" s="86"/>
      <c r="W38" s="128"/>
      <c r="X38" s="133"/>
      <c r="AH38"/>
    </row>
    <row r="39" spans="1:35" s="8" customFormat="1" ht="41.25" customHeight="1" thickBot="1" x14ac:dyDescent="0.3">
      <c r="A39" s="312"/>
      <c r="B39" s="319"/>
      <c r="C39" s="100"/>
      <c r="D39" s="100"/>
      <c r="E39" s="81" t="s">
        <v>342</v>
      </c>
      <c r="F39" s="81" t="s">
        <v>15</v>
      </c>
      <c r="G39" s="100"/>
      <c r="H39" s="6"/>
      <c r="I39" s="100"/>
      <c r="J39" s="6"/>
      <c r="K39" s="6"/>
      <c r="L39" s="100"/>
      <c r="M39" s="100"/>
      <c r="N39" s="6"/>
      <c r="O39" s="315"/>
      <c r="P39" s="316"/>
      <c r="Q39" s="100"/>
      <c r="R39" s="145"/>
      <c r="S39" s="6"/>
      <c r="T39" s="7"/>
      <c r="U39" s="100"/>
      <c r="V39" s="101"/>
      <c r="W39" s="100"/>
      <c r="X39" s="101"/>
      <c r="Y39" s="203"/>
      <c r="AH39"/>
    </row>
    <row r="40" spans="1:35" s="8" customFormat="1" ht="40.5" customHeight="1" thickTop="1" x14ac:dyDescent="0.25">
      <c r="A40" s="112" t="s">
        <v>25</v>
      </c>
      <c r="B40" s="91" t="s">
        <v>451</v>
      </c>
      <c r="C40" s="134" t="s">
        <v>33</v>
      </c>
      <c r="D40" s="135" t="s">
        <v>15</v>
      </c>
      <c r="E40" s="94" t="s">
        <v>31</v>
      </c>
      <c r="F40" s="95"/>
      <c r="G40" s="94"/>
      <c r="H40" s="95"/>
      <c r="I40" s="94"/>
      <c r="J40" s="95"/>
      <c r="K40" s="95"/>
      <c r="L40" s="141"/>
      <c r="M40" s="95"/>
      <c r="N40" s="167"/>
      <c r="O40" s="179" t="s">
        <v>25</v>
      </c>
      <c r="P40" s="195" t="s">
        <v>451</v>
      </c>
      <c r="Q40" s="116"/>
      <c r="R40" s="117"/>
      <c r="S40" s="142"/>
      <c r="T40" s="95"/>
      <c r="U40" s="141"/>
      <c r="V40" s="95"/>
      <c r="W40" s="96"/>
      <c r="X40" s="98"/>
      <c r="AH40"/>
    </row>
    <row r="41" spans="1:35" s="8" customFormat="1" ht="40.5" hidden="1" customHeight="1" x14ac:dyDescent="0.25">
      <c r="A41" s="118" t="s">
        <v>69</v>
      </c>
      <c r="B41" s="27"/>
      <c r="C41" s="4"/>
      <c r="D41" s="5"/>
      <c r="E41" s="4"/>
      <c r="F41" s="5"/>
      <c r="G41" s="4"/>
      <c r="H41" s="5"/>
      <c r="I41" s="5"/>
      <c r="J41" s="5"/>
      <c r="K41" s="5"/>
      <c r="L41" s="14"/>
      <c r="M41" s="5"/>
      <c r="N41" s="168"/>
      <c r="O41" s="180" t="s">
        <v>69</v>
      </c>
      <c r="P41" s="182" t="s">
        <v>24</v>
      </c>
      <c r="Q41" s="172"/>
      <c r="R41" s="73"/>
      <c r="S41" s="9"/>
      <c r="T41" s="5"/>
      <c r="U41" s="14"/>
      <c r="V41" s="5"/>
      <c r="W41" s="6"/>
      <c r="X41" s="119"/>
    </row>
    <row r="42" spans="1:35" ht="24.95" customHeight="1" thickBot="1" x14ac:dyDescent="0.3">
      <c r="A42" s="324" t="s">
        <v>1</v>
      </c>
      <c r="B42" s="325"/>
      <c r="C42" s="122" t="s">
        <v>9</v>
      </c>
      <c r="D42" s="122" t="s">
        <v>3</v>
      </c>
      <c r="E42" s="122" t="s">
        <v>10</v>
      </c>
      <c r="F42" s="122" t="s">
        <v>3</v>
      </c>
      <c r="G42" s="122" t="s">
        <v>11</v>
      </c>
      <c r="H42" s="122" t="s">
        <v>3</v>
      </c>
      <c r="I42" s="122" t="s">
        <v>12</v>
      </c>
      <c r="J42" s="122" t="s">
        <v>3</v>
      </c>
      <c r="K42" s="123" t="s">
        <v>7</v>
      </c>
      <c r="L42" s="120" t="s">
        <v>3</v>
      </c>
      <c r="M42" s="123" t="s">
        <v>8</v>
      </c>
      <c r="N42" s="162" t="s">
        <v>3</v>
      </c>
      <c r="O42" s="324" t="s">
        <v>1</v>
      </c>
      <c r="P42" s="326"/>
      <c r="Q42" s="124" t="s">
        <v>9</v>
      </c>
      <c r="R42" s="122" t="s">
        <v>3</v>
      </c>
      <c r="S42" s="122" t="s">
        <v>10</v>
      </c>
      <c r="T42" s="122" t="s">
        <v>3</v>
      </c>
      <c r="U42" s="122" t="s">
        <v>11</v>
      </c>
      <c r="V42" s="122" t="s">
        <v>3</v>
      </c>
      <c r="W42" s="122" t="s">
        <v>12</v>
      </c>
      <c r="X42" s="125" t="s">
        <v>3</v>
      </c>
    </row>
    <row r="43" spans="1:35" s="8" customFormat="1" ht="44.25" customHeight="1" thickTop="1" x14ac:dyDescent="0.25">
      <c r="A43" s="312" t="s">
        <v>13</v>
      </c>
      <c r="B43" s="313" t="s">
        <v>452</v>
      </c>
      <c r="C43" s="184" t="s">
        <v>495</v>
      </c>
      <c r="D43" s="130" t="s">
        <v>16</v>
      </c>
      <c r="E43" s="46"/>
      <c r="F43" s="46"/>
      <c r="G43" s="85"/>
      <c r="H43" s="46"/>
      <c r="I43" s="184" t="s">
        <v>474</v>
      </c>
      <c r="J43" s="130" t="s">
        <v>15</v>
      </c>
      <c r="K43" s="85"/>
      <c r="L43" s="47"/>
      <c r="M43" s="86"/>
      <c r="N43" s="65"/>
      <c r="O43" s="315" t="s">
        <v>13</v>
      </c>
      <c r="P43" s="316" t="s">
        <v>452</v>
      </c>
      <c r="Q43" s="94"/>
      <c r="R43" s="95"/>
      <c r="S43" s="94"/>
      <c r="T43" s="95"/>
      <c r="U43" s="85"/>
      <c r="V43" s="47"/>
      <c r="W43" s="85"/>
      <c r="X43" s="157"/>
    </row>
    <row r="44" spans="1:35" s="8" customFormat="1" ht="40.5" customHeight="1" thickBot="1" x14ac:dyDescent="0.3">
      <c r="A44" s="312"/>
      <c r="B44" s="319"/>
      <c r="C44" s="100"/>
      <c r="D44" s="6"/>
      <c r="E44" s="4"/>
      <c r="F44" s="101"/>
      <c r="G44" s="100"/>
      <c r="H44" s="100"/>
      <c r="I44" s="6"/>
      <c r="J44" s="100"/>
      <c r="K44" s="6"/>
      <c r="L44" s="100"/>
      <c r="M44" s="6"/>
      <c r="N44" s="45"/>
      <c r="O44" s="315"/>
      <c r="P44" s="316"/>
      <c r="Q44" s="191"/>
      <c r="R44" s="47"/>
      <c r="S44" s="191"/>
      <c r="T44" s="47"/>
      <c r="U44" s="6"/>
      <c r="V44" s="7"/>
      <c r="W44" s="100"/>
      <c r="X44" s="145"/>
      <c r="Y44" s="203"/>
    </row>
    <row r="45" spans="1:35" s="8" customFormat="1" ht="46.5" customHeight="1" thickTop="1" x14ac:dyDescent="0.25">
      <c r="A45" s="317" t="s">
        <v>18</v>
      </c>
      <c r="B45" s="313" t="s">
        <v>453</v>
      </c>
      <c r="C45" s="6"/>
      <c r="D45" s="97"/>
      <c r="E45" s="94"/>
      <c r="F45" s="95"/>
      <c r="G45" s="85"/>
      <c r="H45" s="7"/>
      <c r="I45" s="94"/>
      <c r="J45" s="47"/>
      <c r="K45" s="278"/>
      <c r="L45" s="95"/>
      <c r="M45" s="94"/>
      <c r="N45" s="95"/>
      <c r="O45" s="314" t="s">
        <v>18</v>
      </c>
      <c r="P45" s="321" t="s">
        <v>453</v>
      </c>
      <c r="Q45" s="94"/>
      <c r="R45" s="95"/>
      <c r="S45" s="94"/>
      <c r="T45" s="95"/>
      <c r="U45" s="115"/>
      <c r="V45" s="115"/>
      <c r="W45" s="115"/>
      <c r="X45" s="144"/>
    </row>
    <row r="46" spans="1:35" s="8" customFormat="1" ht="46.5" customHeight="1" thickBot="1" x14ac:dyDescent="0.3">
      <c r="A46" s="318"/>
      <c r="B46" s="319"/>
      <c r="C46" s="39" t="s">
        <v>489</v>
      </c>
      <c r="D46" s="194" t="s">
        <v>16</v>
      </c>
      <c r="E46" s="99" t="s">
        <v>459</v>
      </c>
      <c r="F46" s="102" t="s">
        <v>16</v>
      </c>
      <c r="G46" s="46"/>
      <c r="H46" s="7"/>
      <c r="I46" s="208" t="s">
        <v>470</v>
      </c>
      <c r="J46" s="209" t="s">
        <v>15</v>
      </c>
      <c r="K46" s="210" t="s">
        <v>469</v>
      </c>
      <c r="L46" s="209" t="s">
        <v>15</v>
      </c>
      <c r="M46" s="85"/>
      <c r="N46" s="101"/>
      <c r="O46" s="320"/>
      <c r="P46" s="322"/>
      <c r="Q46" s="191"/>
      <c r="R46" s="191"/>
      <c r="S46" s="100"/>
      <c r="T46" s="145"/>
      <c r="U46" s="100"/>
      <c r="V46" s="101"/>
      <c r="W46" s="100"/>
      <c r="X46" s="145"/>
      <c r="Y46" s="203"/>
    </row>
    <row r="47" spans="1:35" s="8" customFormat="1" ht="41.25" customHeight="1" thickTop="1" x14ac:dyDescent="0.25">
      <c r="A47" s="312" t="s">
        <v>20</v>
      </c>
      <c r="B47" s="313" t="s">
        <v>454</v>
      </c>
      <c r="C47" s="94"/>
      <c r="D47" s="95"/>
      <c r="E47" s="96"/>
      <c r="F47" s="97"/>
      <c r="G47" s="94"/>
      <c r="H47" s="97"/>
      <c r="I47" s="184" t="s">
        <v>490</v>
      </c>
      <c r="J47" s="107" t="s">
        <v>15</v>
      </c>
      <c r="K47" s="278"/>
      <c r="L47" s="95"/>
      <c r="M47" s="94"/>
      <c r="N47" s="95"/>
      <c r="O47" s="315" t="s">
        <v>20</v>
      </c>
      <c r="P47" s="316" t="s">
        <v>454</v>
      </c>
      <c r="Q47" s="6"/>
      <c r="R47" s="7"/>
      <c r="S47" s="85"/>
      <c r="T47" s="86"/>
      <c r="U47" s="85"/>
      <c r="V47" s="143"/>
      <c r="W47" s="128"/>
      <c r="X47" s="160"/>
    </row>
    <row r="48" spans="1:35" s="8" customFormat="1" ht="43.5" customHeight="1" thickBot="1" x14ac:dyDescent="0.3">
      <c r="A48" s="312"/>
      <c r="B48" s="319"/>
      <c r="C48" s="201" t="s">
        <v>463</v>
      </c>
      <c r="D48" s="287" t="s">
        <v>16</v>
      </c>
      <c r="E48" s="6"/>
      <c r="F48" s="6"/>
      <c r="G48" s="6"/>
      <c r="H48" s="6"/>
      <c r="I48" s="6"/>
      <c r="J48" s="6"/>
      <c r="K48" s="46"/>
      <c r="L48" s="47"/>
      <c r="M48" s="6"/>
      <c r="N48" s="101"/>
      <c r="O48" s="315"/>
      <c r="P48" s="316"/>
      <c r="Q48" s="104" t="s">
        <v>431</v>
      </c>
      <c r="R48" s="214" t="s">
        <v>101</v>
      </c>
      <c r="S48" s="100"/>
      <c r="T48" s="101"/>
      <c r="U48" s="50"/>
      <c r="V48" s="45"/>
      <c r="W48" s="100"/>
      <c r="X48" s="145"/>
    </row>
    <row r="49" spans="1:25" s="8" customFormat="1" ht="41.25" customHeight="1" thickTop="1" x14ac:dyDescent="0.25">
      <c r="A49" s="317" t="s">
        <v>22</v>
      </c>
      <c r="B49" s="313" t="s">
        <v>455</v>
      </c>
      <c r="C49" s="184" t="s">
        <v>484</v>
      </c>
      <c r="D49" s="184" t="s">
        <v>16</v>
      </c>
      <c r="E49" s="96"/>
      <c r="F49" s="96"/>
      <c r="G49" s="94"/>
      <c r="H49" s="95"/>
      <c r="I49" s="184" t="s">
        <v>482</v>
      </c>
      <c r="J49" s="184" t="s">
        <v>15</v>
      </c>
      <c r="K49" s="94"/>
      <c r="L49" s="95"/>
      <c r="M49" s="94"/>
      <c r="N49" s="95"/>
      <c r="O49" s="314" t="s">
        <v>22</v>
      </c>
      <c r="P49" s="321" t="s">
        <v>455</v>
      </c>
      <c r="Q49" s="94"/>
      <c r="R49" s="95"/>
      <c r="S49" s="94"/>
      <c r="T49" s="95"/>
      <c r="U49" s="94"/>
      <c r="V49" s="146"/>
      <c r="W49" s="97"/>
      <c r="X49" s="213"/>
    </row>
    <row r="50" spans="1:25" s="8" customFormat="1" ht="45" customHeight="1" thickBot="1" x14ac:dyDescent="0.3">
      <c r="A50" s="318"/>
      <c r="B50" s="319"/>
      <c r="C50" s="206" t="s">
        <v>491</v>
      </c>
      <c r="D50" s="39" t="s">
        <v>15</v>
      </c>
      <c r="E50" s="100"/>
      <c r="F50" s="6"/>
      <c r="G50" s="46"/>
      <c r="H50" s="101"/>
      <c r="I50" s="100"/>
      <c r="J50" s="191"/>
      <c r="K50" s="191"/>
      <c r="L50" s="101"/>
      <c r="M50" s="85"/>
      <c r="N50" s="101"/>
      <c r="O50" s="320"/>
      <c r="P50" s="322"/>
      <c r="Q50" s="191"/>
      <c r="R50" s="191"/>
      <c r="S50" s="191"/>
      <c r="T50" s="191"/>
      <c r="U50" s="6"/>
      <c r="V50" s="145"/>
      <c r="W50" s="104" t="s">
        <v>494</v>
      </c>
      <c r="X50" s="214" t="s">
        <v>101</v>
      </c>
      <c r="Y50" s="203"/>
    </row>
    <row r="51" spans="1:25" s="8" customFormat="1" ht="40.5" customHeight="1" thickTop="1" x14ac:dyDescent="0.25">
      <c r="A51" s="317" t="s">
        <v>23</v>
      </c>
      <c r="B51" s="313" t="s">
        <v>456</v>
      </c>
      <c r="C51" s="94"/>
      <c r="D51" s="95"/>
      <c r="E51" s="46"/>
      <c r="F51" s="95"/>
      <c r="G51" s="94"/>
      <c r="H51" s="95"/>
      <c r="I51" s="94"/>
      <c r="J51" s="6"/>
      <c r="K51" s="96"/>
      <c r="L51" s="97"/>
      <c r="M51" s="94"/>
      <c r="N51" s="169"/>
      <c r="O51" s="314" t="s">
        <v>23</v>
      </c>
      <c r="P51" s="316" t="s">
        <v>456</v>
      </c>
      <c r="Q51" s="94"/>
      <c r="R51" s="7"/>
      <c r="S51" s="94"/>
      <c r="T51" s="85"/>
      <c r="U51" s="94"/>
      <c r="V51" s="146"/>
      <c r="W51" s="109"/>
      <c r="X51" s="133"/>
    </row>
    <row r="52" spans="1:25" s="8" customFormat="1" ht="45" customHeight="1" thickBot="1" x14ac:dyDescent="0.3">
      <c r="A52" s="318"/>
      <c r="B52" s="319"/>
      <c r="C52" s="139" t="s">
        <v>347</v>
      </c>
      <c r="D52" s="196" t="s">
        <v>16</v>
      </c>
      <c r="E52" s="139" t="s">
        <v>466</v>
      </c>
      <c r="F52" s="196" t="s">
        <v>16</v>
      </c>
      <c r="G52" s="100"/>
      <c r="H52" s="47"/>
      <c r="I52" s="99" t="s">
        <v>458</v>
      </c>
      <c r="J52" s="99" t="s">
        <v>15</v>
      </c>
      <c r="K52" s="186" t="s">
        <v>465</v>
      </c>
      <c r="L52" s="187" t="s">
        <v>15</v>
      </c>
      <c r="M52" s="85"/>
      <c r="N52" s="101"/>
      <c r="O52" s="320"/>
      <c r="P52" s="316"/>
      <c r="Q52" s="100"/>
      <c r="R52" s="101"/>
      <c r="S52" s="100"/>
      <c r="T52" s="101"/>
      <c r="U52" s="171"/>
      <c r="V52" s="101"/>
      <c r="W52" s="100"/>
      <c r="X52" s="101"/>
    </row>
    <row r="53" spans="1:25" s="8" customFormat="1" ht="42.75" customHeight="1" thickTop="1" thickBot="1" x14ac:dyDescent="0.3">
      <c r="A53" s="150" t="s">
        <v>25</v>
      </c>
      <c r="B53" s="91" t="s">
        <v>457</v>
      </c>
      <c r="C53" s="94"/>
      <c r="D53" s="95"/>
      <c r="E53" s="151"/>
      <c r="F53" s="154"/>
      <c r="G53" s="217"/>
      <c r="H53" s="152"/>
      <c r="I53" s="151"/>
      <c r="J53" s="152"/>
      <c r="K53" s="151"/>
      <c r="L53" s="152"/>
      <c r="M53" s="151"/>
      <c r="N53" s="154"/>
      <c r="O53" s="183" t="s">
        <v>25</v>
      </c>
      <c r="P53" s="195" t="s">
        <v>457</v>
      </c>
      <c r="Q53" s="153"/>
      <c r="R53" s="152"/>
      <c r="S53" s="151"/>
      <c r="T53" s="152"/>
      <c r="U53" s="153"/>
      <c r="V53" s="154"/>
      <c r="W53" s="155"/>
      <c r="X53" s="156"/>
    </row>
    <row r="54" spans="1:25" s="8" customFormat="1" ht="42.75" hidden="1" customHeight="1" thickTop="1" thickBot="1" x14ac:dyDescent="0.3">
      <c r="A54" s="147" t="s">
        <v>69</v>
      </c>
      <c r="B54" s="222"/>
      <c r="C54" s="46"/>
      <c r="D54" s="47"/>
      <c r="E54" s="85"/>
      <c r="F54" s="86"/>
      <c r="G54" s="148"/>
      <c r="H54" s="86"/>
      <c r="I54" s="85"/>
      <c r="J54" s="86"/>
      <c r="K54" s="85"/>
      <c r="L54" s="86"/>
      <c r="M54" s="46"/>
      <c r="N54" s="86"/>
      <c r="O54" s="149" t="s">
        <v>69</v>
      </c>
      <c r="P54" s="74" t="s">
        <v>95</v>
      </c>
      <c r="Q54" s="128"/>
      <c r="R54" s="111"/>
      <c r="S54" s="46"/>
      <c r="T54" s="86"/>
      <c r="U54" s="48"/>
      <c r="V54" s="65"/>
      <c r="W54" s="128"/>
      <c r="X54" s="129"/>
    </row>
    <row r="55" spans="1:25" ht="29.25" customHeight="1" thickTop="1" x14ac:dyDescent="0.25">
      <c r="B55" s="223"/>
      <c r="C55" s="223"/>
      <c r="D55" s="223"/>
      <c r="G55" s="42"/>
      <c r="I55" s="15" t="s">
        <v>43</v>
      </c>
      <c r="J55" s="15"/>
      <c r="K55" s="16" t="s">
        <v>1</v>
      </c>
      <c r="L55" s="16" t="s">
        <v>44</v>
      </c>
      <c r="M55" s="16" t="s">
        <v>1</v>
      </c>
      <c r="N55" s="16" t="s">
        <v>44</v>
      </c>
      <c r="O55" s="330" t="s">
        <v>45</v>
      </c>
      <c r="P55" s="330"/>
      <c r="Q55" s="16" t="s">
        <v>46</v>
      </c>
      <c r="R55" s="16" t="s">
        <v>1</v>
      </c>
      <c r="S55" s="16" t="s">
        <v>44</v>
      </c>
      <c r="T55" s="16" t="s">
        <v>45</v>
      </c>
    </row>
    <row r="56" spans="1:25" ht="29.25" customHeight="1" x14ac:dyDescent="0.25">
      <c r="E56" t="s">
        <v>31</v>
      </c>
      <c r="I56" s="17" t="s">
        <v>47</v>
      </c>
      <c r="J56" s="18"/>
      <c r="K56" s="19">
        <f>2*(COUNTIF($C$4:$J$15,"TRANG")+COUNTIF($Q$4:$X$15,"TRANG")-COUNTIF(G15:J15,"TRANG"))</f>
        <v>18</v>
      </c>
      <c r="L56" s="19">
        <f>2*(COUNTIF($M$4:$N$15,"TRANG")+COUNTIF(K4:L15,"TRANG"))</f>
        <v>6</v>
      </c>
      <c r="M56" s="19">
        <f>2*(COUNTIF($C$4:$J$15,"TRANG")+COUNTIF($Q$4:$X$15,"TRANG")-COUNTIF(I15:L15,"TRANG"))</f>
        <v>18</v>
      </c>
      <c r="N56" s="19">
        <f>2*(COUNTIF($M$4:$N$15,"TRANG")+COUNTIF(K4:L15,"TRANG"))</f>
        <v>6</v>
      </c>
      <c r="O56" s="331">
        <f t="shared" ref="O56:O60" si="0">SUM(M56:N56)</f>
        <v>24</v>
      </c>
      <c r="P56" s="331"/>
      <c r="Q56" s="41" t="s">
        <v>47</v>
      </c>
      <c r="R56" s="19">
        <f>M56+M62+M69+M76</f>
        <v>50</v>
      </c>
      <c r="S56" s="19">
        <f>N56+N62+N69+N76</f>
        <v>16</v>
      </c>
      <c r="T56" s="19">
        <f t="shared" ref="T56:T60" si="1">SUM(R56:S56)</f>
        <v>66</v>
      </c>
    </row>
    <row r="57" spans="1:25" ht="29.25" customHeight="1" x14ac:dyDescent="0.25">
      <c r="E57" t="s">
        <v>31</v>
      </c>
      <c r="I57" s="20" t="s">
        <v>48</v>
      </c>
      <c r="J57" s="21"/>
      <c r="K57" s="22">
        <f>2*(COUNTIF($C$4:$J$15,"UYÊN")+COUNTIF($Q$4:$X$15,"UYÊN")-COUNTIF(G15:J15,"UYÊN"))</f>
        <v>16</v>
      </c>
      <c r="L57" s="22">
        <f>2*(COUNTIF($M$4:$N$15,"UYÊN")+COUNTIF(K4:L15,"UYÊN"))</f>
        <v>0</v>
      </c>
      <c r="M57" s="22">
        <f>2*(COUNTIF($C$4:$J$15,"UYÊN")+COUNTIF($Q$4:$X$15,"UYÊN")-COUNTIF(I15:L15,"UYÊN"))</f>
        <v>16</v>
      </c>
      <c r="N57" s="22">
        <f>2*(COUNTIF($M$4:$N$15,"UYÊN")+COUNTIF(K4:L15,"UYÊN"))</f>
        <v>0</v>
      </c>
      <c r="O57" s="332">
        <f t="shared" si="0"/>
        <v>16</v>
      </c>
      <c r="P57" s="332"/>
      <c r="Q57" s="33" t="s">
        <v>48</v>
      </c>
      <c r="R57" s="22">
        <f>M57+M63+M70+M77</f>
        <v>58</v>
      </c>
      <c r="S57" s="22">
        <f>N57+N63+N70+N77</f>
        <v>0</v>
      </c>
      <c r="T57" s="22">
        <f t="shared" si="1"/>
        <v>58</v>
      </c>
    </row>
    <row r="58" spans="1:25" ht="29.25" customHeight="1" x14ac:dyDescent="0.25">
      <c r="C58" s="282"/>
      <c r="G58" t="s">
        <v>31</v>
      </c>
      <c r="I58" s="23"/>
      <c r="J58" s="24"/>
      <c r="K58" s="10">
        <f>2*(COUNTIF($C$4:$J$15,"NGUYÊN")+COUNTIF($Q$4:$X$15,"NGUYÊN")-COUNTIF(G15:J15,"NGUYÊN"))</f>
        <v>0</v>
      </c>
      <c r="L58" s="10">
        <f>2*(COUNTIF($M$4:$N$15,"NGUYÊN")+COUNTIF(K3:L13,"NGUYÊN"))</f>
        <v>0</v>
      </c>
      <c r="M58" s="10">
        <f>2*(COUNTIF($C$4:$J$15,"NGUYÊN")+COUNTIF($Q$4:$X$15,"NGUYÊN")-COUNTIF(I15:L15,"NGUYÊN"))</f>
        <v>0</v>
      </c>
      <c r="N58" s="10">
        <f>2*(COUNTIF($M$4:$N$15,"NGUYÊN")+COUNTIF(K3:L13,"NGUYÊN"))</f>
        <v>0</v>
      </c>
      <c r="O58" s="333">
        <f t="shared" si="0"/>
        <v>0</v>
      </c>
      <c r="P58" s="333"/>
      <c r="Q58" s="35"/>
      <c r="R58" s="10">
        <f t="shared" ref="R58:S60" si="2">M58+M65+M72+M79</f>
        <v>0</v>
      </c>
      <c r="S58" s="10">
        <f t="shared" si="2"/>
        <v>0</v>
      </c>
      <c r="T58" s="10">
        <f t="shared" si="1"/>
        <v>0</v>
      </c>
    </row>
    <row r="59" spans="1:25" ht="29.25" customHeight="1" x14ac:dyDescent="0.25">
      <c r="I59" s="30" t="s">
        <v>187</v>
      </c>
      <c r="J59" s="31"/>
      <c r="K59" s="32">
        <f>2*(COUNTIF($C$4:$J$15,"HOÀNG")+COUNTIF($Q$4:$X$15,"HOÀNG")-COUNTIF(G16:J16,"HOÀNG"))</f>
        <v>4</v>
      </c>
      <c r="L59" s="32">
        <f>2*(COUNTIF($M$4:$N$15,"HOÀNG")+COUNTIF(K4:L15,"HOÀNG"))</f>
        <v>0</v>
      </c>
      <c r="M59" s="32">
        <f>2*(COUNTIF($C$4:$J$15,"HOÀNG")+COUNTIF($Q$4:$X$15,"HOÀNG")-COUNTIF(I16:L16,"HOÀNG"))</f>
        <v>4</v>
      </c>
      <c r="N59" s="32">
        <f>2*(COUNTIF($M$4:$N$15,"HOÀNG")+COUNTIF(K4:L15,"HOÀNG"))</f>
        <v>0</v>
      </c>
      <c r="O59" s="334">
        <f>SUM(M59:N59)</f>
        <v>4</v>
      </c>
      <c r="P59" s="334"/>
      <c r="Q59" s="30" t="s">
        <v>187</v>
      </c>
      <c r="R59" s="32">
        <f t="shared" si="2"/>
        <v>8</v>
      </c>
      <c r="S59" s="32">
        <f t="shared" si="2"/>
        <v>0</v>
      </c>
      <c r="T59" s="32">
        <f t="shared" si="1"/>
        <v>8</v>
      </c>
    </row>
    <row r="60" spans="1:25" ht="29.25" customHeight="1" x14ac:dyDescent="0.25">
      <c r="I60" s="77" t="s">
        <v>98</v>
      </c>
      <c r="J60" s="78"/>
      <c r="K60" s="79">
        <f>2*(COUNTIF($C$4:$J$15,"HIẾU")+COUNTIF($Q$4:$X$15,"HIẾU")-COUNTIF(G17:J17,"HIẾU"))</f>
        <v>6</v>
      </c>
      <c r="L60" s="79">
        <f>2*(COUNTIF($M$4:$N$15,"HIẾU")+COUNTIF(K5:L16,"HIẾU"))</f>
        <v>0</v>
      </c>
      <c r="M60" s="79">
        <f>2*(COUNTIF($C$4:$J$15,"HIẾU")+COUNTIF($Q$4:$X$15,"HIẾU")-COUNTIF(I18:L18,"HIẾU"))</f>
        <v>6</v>
      </c>
      <c r="N60" s="79">
        <f>2*(COUNTIF($M$4:$N$15,"HIẾU")+COUNTIF(K5:L16,"HIẾU"))</f>
        <v>0</v>
      </c>
      <c r="O60" s="335">
        <f t="shared" si="0"/>
        <v>6</v>
      </c>
      <c r="P60" s="336"/>
      <c r="Q60" s="79" t="s">
        <v>98</v>
      </c>
      <c r="R60" s="11">
        <f>M60+M67+M74+M81</f>
        <v>18</v>
      </c>
      <c r="S60" s="11">
        <f t="shared" si="2"/>
        <v>0</v>
      </c>
      <c r="T60" s="11">
        <f t="shared" si="1"/>
        <v>18</v>
      </c>
    </row>
    <row r="61" spans="1:25" ht="29.25" customHeight="1" x14ac:dyDescent="0.25">
      <c r="I61" s="15" t="s">
        <v>51</v>
      </c>
      <c r="J61" s="25"/>
      <c r="K61" s="16" t="s">
        <v>1</v>
      </c>
      <c r="L61" s="16" t="s">
        <v>44</v>
      </c>
      <c r="M61" s="16" t="s">
        <v>1</v>
      </c>
      <c r="N61" s="16" t="s">
        <v>44</v>
      </c>
      <c r="O61" s="330" t="s">
        <v>45</v>
      </c>
      <c r="P61" s="330"/>
      <c r="T61" s="44"/>
      <c r="U61" t="s">
        <v>52</v>
      </c>
    </row>
    <row r="62" spans="1:25" ht="29.25" customHeight="1" x14ac:dyDescent="0.25">
      <c r="I62" s="17" t="s">
        <v>47</v>
      </c>
      <c r="J62" s="18"/>
      <c r="K62" s="19">
        <f>2*(COUNTIF($C$17:$J$28,"TRANG")+COUNTIF($Q$17:$X$28,"TRANG")-COUNTIF(G28:J28,"TRANG"))</f>
        <v>6</v>
      </c>
      <c r="L62" s="19">
        <f>2*(COUNTIF($M$17:$N$28,"TRANG")+COUNTIF(K17:L28,"TRANG"))</f>
        <v>4</v>
      </c>
      <c r="M62" s="19">
        <f>2*(COUNTIF($C$17:$J$28,"TRANG")+COUNTIF($Q$17:$X$28,"TRANG")-COUNTIF(I28:L28,"TRANG"))</f>
        <v>6</v>
      </c>
      <c r="N62" s="19">
        <f>2*(COUNTIF($M$17:$N$28,"TRANG")+COUNTIF(K17:L28,"TRANG"))</f>
        <v>4</v>
      </c>
      <c r="O62" s="331">
        <f t="shared" ref="O62:O67" si="3">SUM(M62:N62)</f>
        <v>10</v>
      </c>
      <c r="P62" s="331"/>
      <c r="T62" s="44"/>
    </row>
    <row r="63" spans="1:25" ht="29.25" customHeight="1" x14ac:dyDescent="0.25">
      <c r="I63" s="20" t="s">
        <v>48</v>
      </c>
      <c r="J63" s="21"/>
      <c r="K63" s="33">
        <f>2*(COUNTIF($C$17:$J$28,"UYÊN")+COUNTIF($Q$17:$X$28,"UYÊN")-COUNTIF(G29:J29,"UYÊN"))</f>
        <v>18</v>
      </c>
      <c r="L63" s="22">
        <f>2*(COUNTIF($M$17:$N$28,"UYÊN")+COUNTIF(K17:L28,"UYÊN"))</f>
        <v>0</v>
      </c>
      <c r="M63" s="33">
        <f>2*(COUNTIF($C$17:$J$28,"UYÊN")+COUNTIF($Q$17:$X$28,"UYÊN")-COUNTIF(I29:L29,"UYÊN"))</f>
        <v>18</v>
      </c>
      <c r="N63" s="22">
        <f>2*(COUNTIF($M$17:$N$28,"UYÊN")+COUNTIF(K17:L28,"UYÊN"))</f>
        <v>0</v>
      </c>
      <c r="O63" s="332">
        <f t="shared" si="3"/>
        <v>18</v>
      </c>
      <c r="P63" s="332"/>
      <c r="T63" s="44"/>
    </row>
    <row r="64" spans="1:25" ht="29.25" hidden="1" customHeight="1" x14ac:dyDescent="0.4">
      <c r="H64" s="26"/>
      <c r="I64" s="28"/>
      <c r="J64" s="29"/>
      <c r="K64" s="34"/>
      <c r="L64" s="13"/>
      <c r="M64" s="34"/>
      <c r="N64" s="13"/>
      <c r="O64" s="338"/>
      <c r="P64" s="338"/>
      <c r="T64" s="44"/>
    </row>
    <row r="65" spans="7:20" ht="29.25" customHeight="1" x14ac:dyDescent="0.4">
      <c r="H65" s="26"/>
      <c r="I65" s="23"/>
      <c r="J65" s="24"/>
      <c r="K65" s="35">
        <f>2*(COUNTIF($C$17:$J$28,"NGUYÊN")+COUNTIF($Q$17:$X$28,"NGUYÊN")-COUNTIF(G31:J32,"NGUYÊN"))</f>
        <v>0</v>
      </c>
      <c r="L65" s="10">
        <f>2*(COUNTIF($M$17:$N$28,"NGUYÊN")+COUNTIF(K16:L26,"NGUYÊN"))</f>
        <v>0</v>
      </c>
      <c r="M65" s="10">
        <f>2*(COUNTIF($C$4:$J$15,"NGUYÊN")+COUNTIF($Q$4:$X$15,"NGUYÊN")-COUNTIF(H21:J21,"NGUYÊN"))</f>
        <v>0</v>
      </c>
      <c r="N65" s="10">
        <f>2*(COUNTIF($M$17:$N$28,"NGUYÊN")+COUNTIF(K16:L26,"NGUYÊN"))</f>
        <v>0</v>
      </c>
      <c r="O65" s="333">
        <f t="shared" si="3"/>
        <v>0</v>
      </c>
      <c r="P65" s="333"/>
      <c r="T65" s="44"/>
    </row>
    <row r="66" spans="7:20" ht="29.25" customHeight="1" x14ac:dyDescent="0.4">
      <c r="H66" s="26"/>
      <c r="I66" s="30" t="s">
        <v>187</v>
      </c>
      <c r="J66" s="31"/>
      <c r="K66" s="40">
        <f>2*(COUNTIF($C$17:$J$28,"HOÀNG")+COUNTIF($Q$17:$X$28,"HOÀNG")-COUNTIF(G32:J33,"HOÀNG"))</f>
        <v>0</v>
      </c>
      <c r="L66" s="32">
        <f>2*(COUNTIF($M$17:$N$28,"HOÀNG")+COUNTIF(K17:L28,"HOÀNG"))</f>
        <v>0</v>
      </c>
      <c r="M66" s="40">
        <f>2*(COUNTIF($C$17:$J$28,"HOÀNG")+COUNTIF($Q$17:$X$28,"HOÀNG")-COUNTIF(I32:L33,"HOÀNG"))</f>
        <v>0</v>
      </c>
      <c r="N66" s="32">
        <f>2*(COUNTIF($M$17:$N$28,"HOÀNG")+COUNTIF(K17:L28,"HOÀNG"))</f>
        <v>0</v>
      </c>
      <c r="O66" s="334">
        <f t="shared" si="3"/>
        <v>0</v>
      </c>
      <c r="P66" s="334"/>
      <c r="T66" s="44"/>
    </row>
    <row r="67" spans="7:20" ht="29.25" customHeight="1" x14ac:dyDescent="0.4">
      <c r="H67" s="26"/>
      <c r="I67" s="77" t="s">
        <v>98</v>
      </c>
      <c r="J67" s="78"/>
      <c r="K67" s="79">
        <f>2*(COUNTIF($C$17:$J$28,"HIẾU")+COUNTIF($Q$17:$X$28,"HIẾU")-COUNTIF(G33:J34,"HIẾU"))</f>
        <v>4</v>
      </c>
      <c r="L67" s="11">
        <f>2*(COUNTIF($M$17:$N$28,"HIẾU")+COUNTIF(K18:L29,"HIẾU"))</f>
        <v>0</v>
      </c>
      <c r="M67" s="79">
        <f>2*(COUNTIF($C$17:$J$28,"HIẾU")+COUNTIF($Q$17:$X$28,"HIẾU")-COUNTIF(I33:L34,"HIẾU"))</f>
        <v>4</v>
      </c>
      <c r="N67" s="11">
        <f>2*(COUNTIF($M$17:$N$28,"HIẾU")+COUNTIF(K18:L29,"HIẾU"))</f>
        <v>0</v>
      </c>
      <c r="O67" s="339">
        <f t="shared" si="3"/>
        <v>4</v>
      </c>
      <c r="P67" s="339"/>
      <c r="T67" s="44"/>
    </row>
    <row r="68" spans="7:20" ht="29.25" customHeight="1" x14ac:dyDescent="0.25">
      <c r="I68" s="15" t="s">
        <v>53</v>
      </c>
      <c r="J68" s="25"/>
      <c r="K68" s="16" t="s">
        <v>1</v>
      </c>
      <c r="L68" s="16" t="s">
        <v>44</v>
      </c>
      <c r="M68" s="16" t="s">
        <v>1</v>
      </c>
      <c r="N68" s="16" t="s">
        <v>44</v>
      </c>
      <c r="O68" s="330" t="s">
        <v>45</v>
      </c>
      <c r="P68" s="330"/>
      <c r="T68" s="44"/>
    </row>
    <row r="69" spans="7:20" ht="29.25" customHeight="1" x14ac:dyDescent="0.25">
      <c r="G69" s="337"/>
      <c r="I69" s="17" t="s">
        <v>47</v>
      </c>
      <c r="J69" s="18"/>
      <c r="K69" s="19">
        <f>2*(COUNTIF($C$30:$J$41,"TRANG")+COUNTIF($Q$30:$X$41,"TRANG")-COUNTIF($G$41:$J$41,"TRANG"))</f>
        <v>14</v>
      </c>
      <c r="L69" s="19">
        <f>2*(COUNTIF($M$30:$N$41,"TRANG")+COUNTIF(K31:L41,"TRANG"))</f>
        <v>2</v>
      </c>
      <c r="M69" s="19">
        <f>2*(COUNTIF($C$30:$J$41,"TRANG")+COUNTIF($Q$30:$X$41,"TRANG")-COUNTIF($G$41:$J$41,"TRANG"))</f>
        <v>14</v>
      </c>
      <c r="N69" s="19">
        <f>2*(COUNTIF($M$30:$N$41,"TRANG")+COUNTIF(K31:L41,"TRANG"))</f>
        <v>2</v>
      </c>
      <c r="O69" s="331">
        <f t="shared" ref="O69:O74" si="4">SUM(M69:N69)</f>
        <v>16</v>
      </c>
      <c r="P69" s="331"/>
      <c r="T69" s="44"/>
    </row>
    <row r="70" spans="7:20" ht="29.25" customHeight="1" x14ac:dyDescent="0.25">
      <c r="G70" s="337"/>
      <c r="I70" s="20" t="s">
        <v>48</v>
      </c>
      <c r="J70" s="21"/>
      <c r="K70" s="22">
        <f>2*(COUNTIF($C$30:$J$41,"UYÊN")+COUNTIF($Q$30:$X$41,"UYÊN")-COUNTIF($G$41:$J$41,"UYÊN"))</f>
        <v>10</v>
      </c>
      <c r="L70" s="22">
        <f>2*(COUNTIF($M$30:$N$41,"UYÊN")+COUNTIF(K31:L41,"UYÊN"))</f>
        <v>0</v>
      </c>
      <c r="M70" s="22">
        <f>2*(COUNTIF($C$30:$J$41,"UYÊN")+COUNTIF($Q$30:$X$41,"UYÊN")-COUNTIF($G$41:$J$41,"UYÊN"))</f>
        <v>10</v>
      </c>
      <c r="N70" s="22">
        <f>2*(COUNTIF($M$30:$N$41,"UYÊN")+COUNTIF(K31:L41,"UYÊN"))</f>
        <v>0</v>
      </c>
      <c r="O70" s="332">
        <f t="shared" si="4"/>
        <v>10</v>
      </c>
      <c r="P70" s="332"/>
      <c r="T70" s="44"/>
    </row>
    <row r="71" spans="7:20" ht="29.25" hidden="1" customHeight="1" x14ac:dyDescent="0.25">
      <c r="G71" s="337"/>
      <c r="I71" s="28"/>
      <c r="J71" s="29"/>
      <c r="K71" s="13"/>
      <c r="L71" s="13"/>
      <c r="M71" s="13"/>
      <c r="N71" s="13"/>
      <c r="O71" s="338"/>
      <c r="P71" s="338"/>
      <c r="T71" s="44"/>
    </row>
    <row r="72" spans="7:20" ht="29.25" customHeight="1" x14ac:dyDescent="0.25">
      <c r="G72" s="337"/>
      <c r="I72" s="23"/>
      <c r="J72" s="24"/>
      <c r="K72" s="10">
        <f>2*(COUNTIF($C$30:$J$41,"NGUYÊN")+COUNTIF($Q$30:$X$41,"NGUYÊN")-COUNTIF($G$41:$J$41,"NGUYÊN"))</f>
        <v>0</v>
      </c>
      <c r="L72" s="10">
        <f>2*(COUNTIF($M$30:$N$41,"NGUYÊN")+COUNTIF(K29:L39,"NGUYÊN"))</f>
        <v>0</v>
      </c>
      <c r="M72" s="10">
        <f>2*(COUNTIF($C$30:$J$41,"NGUYÊN")+COUNTIF($Q$30:$X$41,"NGUYÊN")-COUNTIF($G$41:$J$41,"NGUYÊN"))</f>
        <v>0</v>
      </c>
      <c r="N72" s="10">
        <f>2*(COUNTIF($M$30:$N$41,"NGUYÊN")+COUNTIF(K29:L39,"NGUYÊN"))</f>
        <v>0</v>
      </c>
      <c r="O72" s="333">
        <f t="shared" si="4"/>
        <v>0</v>
      </c>
      <c r="P72" s="333"/>
      <c r="T72" s="44"/>
    </row>
    <row r="73" spans="7:20" ht="29.25" customHeight="1" x14ac:dyDescent="0.25">
      <c r="G73" s="337"/>
      <c r="I73" s="30" t="s">
        <v>187</v>
      </c>
      <c r="J73" s="31"/>
      <c r="K73" s="32">
        <f>2*(COUNTIF($C$30:$J$41,"HOÀNG")+COUNTIF($Q$30:$X$41,"HOÀNG")-COUNTIF($G$41:$J$41,"HOÀNG"))</f>
        <v>4</v>
      </c>
      <c r="L73" s="32">
        <f>2*(COUNTIF($M$30:$N$41,"HOÀNG")+COUNTIF(K31:L41,"HOÀNG"))</f>
        <v>0</v>
      </c>
      <c r="M73" s="32">
        <f>2*(COUNTIF($C$30:$J$41,"HOÀNG")+COUNTIF($Q$30:$X$41,"HOÀNG")-COUNTIF($G$41:$J$41,"HOÀNG"))</f>
        <v>4</v>
      </c>
      <c r="N73" s="32">
        <f>2*(COUNTIF($M$30:$N$41,"HOÀNG")+COUNTIF(K31:L41,"HOÀNG"))</f>
        <v>0</v>
      </c>
      <c r="O73" s="334">
        <f t="shared" si="4"/>
        <v>4</v>
      </c>
      <c r="P73" s="334"/>
      <c r="T73" s="44"/>
    </row>
    <row r="74" spans="7:20" ht="29.25" customHeight="1" x14ac:dyDescent="0.5">
      <c r="G74" s="76"/>
      <c r="I74" s="77" t="s">
        <v>98</v>
      </c>
      <c r="J74" s="78"/>
      <c r="K74" s="11">
        <f>2*(COUNTIF($C$30:$J$41,"HIẾU")+COUNTIF($Q$30:$X$41,"HIẾU")-COUNTIF($G$41:$J$41,"HIẾU"))</f>
        <v>4</v>
      </c>
      <c r="L74" s="11">
        <f>2*(COUNTIF($M$30:$N$41,"HIẾU")+COUNTIF(K32:L42,"HIẾU"))</f>
        <v>0</v>
      </c>
      <c r="M74" s="11">
        <f>2*(COUNTIF($C$30:$J$41,"HIẾU")+COUNTIF($Q$30:$X$41,"HIẾU")-COUNTIF($G$41:$J$41,"HIẾU"))</f>
        <v>4</v>
      </c>
      <c r="N74" s="11">
        <f>2*(COUNTIF($M$30:$N$41,"HIẾU")+COUNTIF(K32:L42,"HIẾU"))</f>
        <v>0</v>
      </c>
      <c r="O74" s="339">
        <f t="shared" si="4"/>
        <v>4</v>
      </c>
      <c r="P74" s="339"/>
      <c r="T74" s="44"/>
    </row>
    <row r="75" spans="7:20" ht="29.25" customHeight="1" x14ac:dyDescent="0.25">
      <c r="I75" s="15" t="s">
        <v>54</v>
      </c>
      <c r="J75" s="25"/>
      <c r="K75" s="16" t="s">
        <v>1</v>
      </c>
      <c r="L75" s="16" t="s">
        <v>44</v>
      </c>
      <c r="M75" s="16" t="s">
        <v>1</v>
      </c>
      <c r="N75" s="16" t="s">
        <v>44</v>
      </c>
      <c r="O75" s="330" t="s">
        <v>45</v>
      </c>
      <c r="P75" s="330"/>
      <c r="T75" s="44"/>
    </row>
    <row r="76" spans="7:20" ht="29.25" customHeight="1" x14ac:dyDescent="0.25">
      <c r="I76" s="17" t="s">
        <v>47</v>
      </c>
      <c r="J76" s="18"/>
      <c r="K76" s="19">
        <f>2*(COUNTIF($C$43:$J$54,"TRANG")+COUNTIF($Q$43:$X$54,"TRANG")-COUNTIF($G$54:$J$54,"TRANG"))</f>
        <v>12</v>
      </c>
      <c r="L76" s="19">
        <f>2*(COUNTIF($M$43:$N$54,"TRANG")+COUNTIF(K43:L54,"TRANG"))</f>
        <v>4</v>
      </c>
      <c r="M76" s="19">
        <f>2*(COUNTIF($C$43:$J$54,"TRANG")+COUNTIF($Q$43:$X$54,"TRANG")-COUNTIF($G$54:$J$54,"TRANG"))</f>
        <v>12</v>
      </c>
      <c r="N76" s="19">
        <f>2*(COUNTIF($M$43:$N$54,"TRANG")+COUNTIF(K43:L54,"TRANG"))</f>
        <v>4</v>
      </c>
      <c r="O76" s="331">
        <f t="shared" ref="O76:O81" si="5">SUM(M76:N76)</f>
        <v>16</v>
      </c>
      <c r="P76" s="331"/>
      <c r="T76" s="44"/>
    </row>
    <row r="77" spans="7:20" ht="29.25" customHeight="1" x14ac:dyDescent="0.25">
      <c r="I77" s="20" t="s">
        <v>48</v>
      </c>
      <c r="J77" s="21"/>
      <c r="K77" s="22">
        <f>2*(COUNTIF($C$43:$J$54,"UYÊN")+COUNTIF($Q$43:$X$54,"UYÊN")-COUNTIF($G$54:$J$54,"UYÊN"))</f>
        <v>14</v>
      </c>
      <c r="L77" s="22">
        <f>2*(COUNTIF($M$43:$N$54,"UYÊN")+COUNTIF(K43:L54,"UYÊN"))</f>
        <v>0</v>
      </c>
      <c r="M77" s="22">
        <f>2*(COUNTIF($C$43:$J$54,"UYÊN")+COUNTIF($Q$43:$X$54,"UYÊN")-COUNTIF($G$54:$J$54,"UYÊN"))</f>
        <v>14</v>
      </c>
      <c r="N77" s="22">
        <f>2*(COUNTIF($M$43:$N$54,"UYÊN")+COUNTIF(K43:L54,"UYÊN"))</f>
        <v>0</v>
      </c>
      <c r="O77" s="332">
        <f t="shared" si="5"/>
        <v>14</v>
      </c>
      <c r="P77" s="332"/>
      <c r="T77" s="44"/>
    </row>
    <row r="78" spans="7:20" ht="29.25" hidden="1" customHeight="1" x14ac:dyDescent="0.4">
      <c r="H78" s="26"/>
      <c r="I78" s="28"/>
      <c r="J78" s="29"/>
      <c r="K78" s="13"/>
      <c r="L78" s="13"/>
      <c r="M78" s="13"/>
      <c r="N78" s="13"/>
      <c r="O78" s="338"/>
      <c r="P78" s="338"/>
      <c r="T78" s="44"/>
    </row>
    <row r="79" spans="7:20" ht="29.25" customHeight="1" x14ac:dyDescent="0.4">
      <c r="H79" s="26"/>
      <c r="I79" s="23"/>
      <c r="J79" s="24"/>
      <c r="K79" s="10">
        <f>2*(COUNTIF($C$43:$J$54,"NGUYÊN")+COUNTIF($Q$43:$X$54,"NGUYÊN")-COUNTIF($G$54:$J$54,"NGUYÊN"))</f>
        <v>0</v>
      </c>
      <c r="L79" s="10">
        <f>2*(COUNTIF($M$43:$N$54,"NGUYÊN")+COUNTIF(K42:L52,"NGUYÊN"))</f>
        <v>0</v>
      </c>
      <c r="M79" s="10">
        <f>2*(COUNTIF($C$43:$J$54,"NGUYÊN")+COUNTIF($Q$43:$X$54,"NGUYÊN")-COUNTIF($G$54:$J$54,"NGUYÊN"))</f>
        <v>0</v>
      </c>
      <c r="N79" s="10">
        <f>2*(COUNTIF($M$43:$N$54,"NGUYÊN")+COUNTIF(K42:L52,"NGUYÊN"))</f>
        <v>0</v>
      </c>
      <c r="O79" s="333">
        <f t="shared" si="5"/>
        <v>0</v>
      </c>
      <c r="P79" s="333"/>
      <c r="T79" s="44"/>
    </row>
    <row r="80" spans="7:20" ht="26.25" x14ac:dyDescent="0.4">
      <c r="H80" s="26"/>
      <c r="I80" s="30" t="s">
        <v>187</v>
      </c>
      <c r="J80" s="31"/>
      <c r="K80" s="32">
        <f>2*(COUNTIF($C$43:$J$54,"HOÀNG")+COUNTIF($Q$43:$X$54,"HOÀNG")-COUNTIF($G$54:$J$54,"HOÀNG"))</f>
        <v>0</v>
      </c>
      <c r="L80" s="32">
        <f>2*(COUNTIF($M$43:$N$54,"DÂN")+COUNTIF(K43:L54,"DÂN"))</f>
        <v>0</v>
      </c>
      <c r="M80" s="32">
        <f>2*(COUNTIF($C$43:$J$54,"HOÀNG")+COUNTIF($Q$43:$X$54,"HOÀNG")-COUNTIF($G$54:$J$54,"HOÀNG"))</f>
        <v>0</v>
      </c>
      <c r="N80" s="32">
        <f>2*(COUNTIF($M$43:$N$54,"HOÀNG")+COUNTIF(K43:L54,"HOÀNG"))</f>
        <v>0</v>
      </c>
      <c r="O80" s="334">
        <f>SUM(M80:N80)</f>
        <v>0</v>
      </c>
      <c r="P80" s="334"/>
      <c r="T80" s="44"/>
    </row>
    <row r="81" spans="1:20" ht="26.25" x14ac:dyDescent="0.4">
      <c r="A81" s="42"/>
      <c r="H81" s="26"/>
      <c r="I81" s="77" t="s">
        <v>98</v>
      </c>
      <c r="J81" s="78"/>
      <c r="K81" s="11">
        <f>2*(COUNTIF($C$43:$J$54,"HIẾU")+COUNTIF($Q$43:$X$54,"HIẾU")-COUNTIF($G$54:$J$54,"HIẾU"))</f>
        <v>4</v>
      </c>
      <c r="L81" s="11">
        <f>2*(COUNTIF($M$43:$N$54,"HIẾU")+COUNTIF(K44:L55,"HIẾU"))</f>
        <v>0</v>
      </c>
      <c r="M81" s="11">
        <f>2*(COUNTIF($C$43:$J$54,"HIẾU")+COUNTIF($Q$43:$X$54,"HIẾU")-COUNTIF($G$54:$J$54,"HIẾU"))</f>
        <v>4</v>
      </c>
      <c r="N81" s="11">
        <f>2*(COUNTIF($M$43:$N$54,"HIẾU")+COUNTIF(K44:L55,"HIẾU"))</f>
        <v>0</v>
      </c>
      <c r="O81" s="339">
        <f t="shared" si="5"/>
        <v>4</v>
      </c>
      <c r="P81" s="339"/>
      <c r="T81" s="44"/>
    </row>
    <row r="82" spans="1:20" x14ac:dyDescent="0.25">
      <c r="T82" s="44"/>
    </row>
    <row r="83" spans="1:20" x14ac:dyDescent="0.25">
      <c r="T83" s="44"/>
    </row>
  </sheetData>
  <mergeCells count="119">
    <mergeCell ref="O80:P80"/>
    <mergeCell ref="O81:P81"/>
    <mergeCell ref="O74:P74"/>
    <mergeCell ref="O75:P75"/>
    <mergeCell ref="O76:P76"/>
    <mergeCell ref="O77:P77"/>
    <mergeCell ref="O78:P78"/>
    <mergeCell ref="O79:P79"/>
    <mergeCell ref="O67:P67"/>
    <mergeCell ref="O68:P68"/>
    <mergeCell ref="G69:G73"/>
    <mergeCell ref="O69:P69"/>
    <mergeCell ref="O70:P70"/>
    <mergeCell ref="O71:P71"/>
    <mergeCell ref="O72:P72"/>
    <mergeCell ref="O73:P73"/>
    <mergeCell ref="O61:P61"/>
    <mergeCell ref="O62:P62"/>
    <mergeCell ref="O63:P63"/>
    <mergeCell ref="O64:P64"/>
    <mergeCell ref="O65:P65"/>
    <mergeCell ref="O66:P66"/>
    <mergeCell ref="O55:P55"/>
    <mergeCell ref="O56:P56"/>
    <mergeCell ref="O57:P57"/>
    <mergeCell ref="O58:P58"/>
    <mergeCell ref="O59:P59"/>
    <mergeCell ref="O60:P60"/>
    <mergeCell ref="A49:A50"/>
    <mergeCell ref="B49:B50"/>
    <mergeCell ref="O49:O50"/>
    <mergeCell ref="P49:P50"/>
    <mergeCell ref="A51:A52"/>
    <mergeCell ref="B51:B52"/>
    <mergeCell ref="O51:O52"/>
    <mergeCell ref="P51:P52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</mergeCells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36EE8-F20C-4D39-8FF9-3F5AFEDACCE5}">
  <dimension ref="A1:AI83"/>
  <sheetViews>
    <sheetView zoomScale="70" zoomScaleNormal="70" workbookViewId="0">
      <pane xSplit="2" ySplit="3" topLeftCell="E51" activePane="bottomRight" state="frozen"/>
      <selection activeCell="U14" sqref="U14"/>
      <selection pane="topRight" activeCell="U14" sqref="U14"/>
      <selection pane="bottomLeft" activeCell="U14" sqref="U14"/>
      <selection pane="bottomRight" activeCell="M12" sqref="M12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5.57031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12" customWidth="1"/>
    <col min="21" max="21" width="34.140625" customWidth="1"/>
    <col min="22" max="22" width="9.85546875" customWidth="1"/>
    <col min="23" max="23" width="47.28515625" bestFit="1" customWidth="1"/>
    <col min="24" max="24" width="14.85546875" customWidth="1"/>
  </cols>
  <sheetData>
    <row r="1" spans="1:25" ht="138.75" customHeight="1" x14ac:dyDescent="0.25">
      <c r="A1" s="300" t="s">
        <v>492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1"/>
      <c r="S1" s="301"/>
      <c r="T1" s="301"/>
      <c r="U1" s="301"/>
      <c r="V1" s="301"/>
      <c r="W1" s="301"/>
      <c r="X1" s="302"/>
    </row>
    <row r="2" spans="1:25" s="1" customFormat="1" ht="64.5" customHeight="1" x14ac:dyDescent="0.25">
      <c r="A2" s="303" t="s">
        <v>493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4"/>
      <c r="O2" s="305" t="s">
        <v>0</v>
      </c>
      <c r="P2" s="306"/>
      <c r="Q2" s="306"/>
      <c r="R2" s="306"/>
      <c r="S2" s="306"/>
      <c r="T2" s="306"/>
      <c r="U2" s="306"/>
      <c r="V2" s="306"/>
      <c r="W2" s="306"/>
      <c r="X2" s="306"/>
      <c r="Y2"/>
    </row>
    <row r="3" spans="1:25" ht="20.25" thickBot="1" x14ac:dyDescent="0.3">
      <c r="A3" s="307" t="s">
        <v>1</v>
      </c>
      <c r="B3" s="308"/>
      <c r="C3" s="2" t="s">
        <v>2</v>
      </c>
      <c r="D3" s="3" t="s">
        <v>3</v>
      </c>
      <c r="E3" s="3" t="s">
        <v>4</v>
      </c>
      <c r="F3" s="3" t="s">
        <v>3</v>
      </c>
      <c r="G3" s="220" t="s">
        <v>5</v>
      </c>
      <c r="H3" s="122" t="s">
        <v>3</v>
      </c>
      <c r="I3" s="3" t="s">
        <v>6</v>
      </c>
      <c r="J3" s="122" t="s">
        <v>3</v>
      </c>
      <c r="K3" s="123" t="s">
        <v>7</v>
      </c>
      <c r="L3" s="120" t="s">
        <v>3</v>
      </c>
      <c r="M3" s="123" t="s">
        <v>8</v>
      </c>
      <c r="N3" s="219" t="s">
        <v>3</v>
      </c>
      <c r="O3" s="309" t="s">
        <v>1</v>
      </c>
      <c r="P3" s="310"/>
      <c r="Q3" s="2" t="s">
        <v>9</v>
      </c>
      <c r="R3" s="3" t="s">
        <v>3</v>
      </c>
      <c r="S3" s="3" t="s">
        <v>10</v>
      </c>
      <c r="T3" s="3" t="s">
        <v>3</v>
      </c>
      <c r="U3" s="3" t="s">
        <v>11</v>
      </c>
      <c r="V3" s="3" t="s">
        <v>3</v>
      </c>
      <c r="W3" s="3" t="s">
        <v>12</v>
      </c>
      <c r="X3" s="3" t="s">
        <v>3</v>
      </c>
    </row>
    <row r="4" spans="1:25" s="8" customFormat="1" ht="39.75" customHeight="1" thickTop="1" x14ac:dyDescent="0.25">
      <c r="A4" s="311" t="s">
        <v>13</v>
      </c>
      <c r="B4" s="313" t="s">
        <v>434</v>
      </c>
      <c r="C4" s="184" t="s">
        <v>460</v>
      </c>
      <c r="D4" s="184" t="s">
        <v>16</v>
      </c>
      <c r="E4" s="96"/>
      <c r="F4" s="94"/>
      <c r="G4" s="184" t="s">
        <v>474</v>
      </c>
      <c r="H4" s="184" t="s">
        <v>16</v>
      </c>
      <c r="I4" s="94"/>
      <c r="J4" s="96"/>
      <c r="K4" s="85"/>
      <c r="L4" s="86"/>
      <c r="M4" s="85"/>
      <c r="N4" s="85"/>
      <c r="O4" s="314" t="s">
        <v>13</v>
      </c>
      <c r="P4" s="316" t="s">
        <v>434</v>
      </c>
      <c r="Q4" s="43"/>
      <c r="R4" s="5"/>
      <c r="S4" s="4"/>
      <c r="T4" s="5"/>
      <c r="U4" s="4"/>
      <c r="V4" s="5"/>
      <c r="W4" s="4"/>
      <c r="X4" s="119"/>
      <c r="Y4"/>
    </row>
    <row r="5" spans="1:25" s="8" customFormat="1" ht="40.9" customHeight="1" thickBot="1" x14ac:dyDescent="0.3">
      <c r="A5" s="312"/>
      <c r="B5" s="313"/>
      <c r="C5" s="100"/>
      <c r="D5" s="197"/>
      <c r="E5" s="100"/>
      <c r="F5" s="86"/>
      <c r="G5" s="100"/>
      <c r="H5" s="191"/>
      <c r="I5" s="99" t="s">
        <v>427</v>
      </c>
      <c r="J5" s="81" t="s">
        <v>15</v>
      </c>
      <c r="K5" s="81" t="s">
        <v>430</v>
      </c>
      <c r="L5" s="185" t="s">
        <v>15</v>
      </c>
      <c r="M5" s="85"/>
      <c r="N5" s="85"/>
      <c r="O5" s="315"/>
      <c r="P5" s="316"/>
      <c r="Q5" s="100"/>
      <c r="R5" s="145"/>
      <c r="S5" s="6"/>
      <c r="T5" s="7"/>
      <c r="U5" s="100"/>
      <c r="V5" s="145"/>
      <c r="W5" s="100"/>
      <c r="X5" s="132"/>
      <c r="Y5"/>
    </row>
    <row r="6" spans="1:25" s="8" customFormat="1" ht="36.75" customHeight="1" thickTop="1" x14ac:dyDescent="0.25">
      <c r="A6" s="317" t="s">
        <v>18</v>
      </c>
      <c r="B6" s="323" t="s">
        <v>435</v>
      </c>
      <c r="C6" s="94"/>
      <c r="D6" s="95"/>
      <c r="E6" s="94"/>
      <c r="F6" s="95"/>
      <c r="G6" s="94"/>
      <c r="H6" s="95"/>
      <c r="I6" s="94"/>
      <c r="J6" s="95"/>
      <c r="K6" s="278"/>
      <c r="L6" s="95"/>
      <c r="M6" s="94"/>
      <c r="N6" s="94"/>
      <c r="O6" s="314" t="s">
        <v>18</v>
      </c>
      <c r="P6" s="321" t="s">
        <v>435</v>
      </c>
      <c r="Q6" s="170"/>
      <c r="R6" s="95"/>
      <c r="S6" s="94"/>
      <c r="T6" s="95"/>
      <c r="U6" s="96"/>
      <c r="V6" s="97"/>
      <c r="W6" s="6"/>
      <c r="X6" s="45"/>
      <c r="Y6" s="238"/>
    </row>
    <row r="7" spans="1:25" s="8" customFormat="1" ht="40.5" customHeight="1" thickBot="1" x14ac:dyDescent="0.3">
      <c r="A7" s="318"/>
      <c r="B7" s="319"/>
      <c r="C7" s="191"/>
      <c r="D7" s="191"/>
      <c r="E7" s="185" t="s">
        <v>426</v>
      </c>
      <c r="F7" s="185" t="s">
        <v>16</v>
      </c>
      <c r="G7" s="99" t="s">
        <v>108</v>
      </c>
      <c r="H7" s="102" t="s">
        <v>15</v>
      </c>
      <c r="I7" s="100"/>
      <c r="J7" s="6"/>
      <c r="K7" s="139" t="s">
        <v>429</v>
      </c>
      <c r="L7" s="271" t="s">
        <v>15</v>
      </c>
      <c r="M7" s="191"/>
      <c r="N7" s="191"/>
      <c r="O7" s="320"/>
      <c r="P7" s="322"/>
      <c r="Q7" s="100"/>
      <c r="R7" s="145"/>
      <c r="S7" s="100"/>
      <c r="T7" s="145"/>
      <c r="U7" s="100"/>
      <c r="V7" s="101"/>
      <c r="W7" s="104" t="s">
        <v>362</v>
      </c>
      <c r="X7" s="131" t="s">
        <v>101</v>
      </c>
      <c r="Y7" s="238"/>
    </row>
    <row r="8" spans="1:25" s="8" customFormat="1" ht="42" customHeight="1" thickTop="1" x14ac:dyDescent="0.25">
      <c r="A8" s="312" t="s">
        <v>20</v>
      </c>
      <c r="B8" s="313" t="s">
        <v>436</v>
      </c>
      <c r="C8" s="134" t="s">
        <v>462</v>
      </c>
      <c r="D8" s="135" t="s">
        <v>16</v>
      </c>
      <c r="E8" s="94"/>
      <c r="F8" s="95"/>
      <c r="G8" s="94"/>
      <c r="H8" s="96"/>
      <c r="I8" s="94"/>
      <c r="J8" s="95"/>
      <c r="K8" s="298"/>
      <c r="L8" s="95"/>
      <c r="M8" s="95"/>
      <c r="N8" s="95"/>
      <c r="O8" s="315" t="s">
        <v>20</v>
      </c>
      <c r="P8" s="316" t="s">
        <v>436</v>
      </c>
      <c r="Q8" s="6"/>
      <c r="R8" s="7"/>
      <c r="S8" s="88"/>
      <c r="T8" s="47"/>
      <c r="U8" s="85"/>
      <c r="V8" s="95"/>
      <c r="W8" s="85"/>
      <c r="X8" s="234"/>
      <c r="Y8"/>
    </row>
    <row r="9" spans="1:25" s="8" customFormat="1" ht="48.75" customHeight="1" thickBot="1" x14ac:dyDescent="0.3">
      <c r="A9" s="312"/>
      <c r="B9" s="319"/>
      <c r="C9" s="297" t="s">
        <v>425</v>
      </c>
      <c r="D9" s="271" t="s">
        <v>15</v>
      </c>
      <c r="E9" s="100"/>
      <c r="F9" s="100"/>
      <c r="G9" s="208" t="s">
        <v>475</v>
      </c>
      <c r="H9" s="209" t="s">
        <v>16</v>
      </c>
      <c r="I9" s="100"/>
      <c r="J9" s="191"/>
      <c r="K9" s="100"/>
      <c r="L9" s="7"/>
      <c r="M9" s="45"/>
      <c r="N9" s="45"/>
      <c r="O9" s="315"/>
      <c r="P9" s="316"/>
      <c r="Q9" s="100"/>
      <c r="R9" s="145"/>
      <c r="S9" s="80"/>
      <c r="T9" s="7"/>
      <c r="U9" s="104" t="s">
        <v>483</v>
      </c>
      <c r="V9" s="214" t="s">
        <v>185</v>
      </c>
      <c r="W9" s="104" t="s">
        <v>433</v>
      </c>
      <c r="X9" s="214" t="s">
        <v>185</v>
      </c>
      <c r="Y9" s="238"/>
    </row>
    <row r="10" spans="1:25" s="8" customFormat="1" ht="42.6" customHeight="1" thickTop="1" x14ac:dyDescent="0.25">
      <c r="A10" s="317" t="s">
        <v>22</v>
      </c>
      <c r="B10" s="313" t="s">
        <v>437</v>
      </c>
      <c r="C10" s="206" t="s">
        <v>484</v>
      </c>
      <c r="D10" s="184" t="s">
        <v>16</v>
      </c>
      <c r="E10" s="6"/>
      <c r="F10" s="7"/>
      <c r="G10" s="184" t="s">
        <v>482</v>
      </c>
      <c r="H10" s="184" t="s">
        <v>16</v>
      </c>
      <c r="I10" s="46"/>
      <c r="J10" s="95"/>
      <c r="K10" s="94"/>
      <c r="L10" s="95"/>
      <c r="M10" s="94"/>
      <c r="N10" s="146"/>
      <c r="O10" s="314" t="s">
        <v>22</v>
      </c>
      <c r="P10" s="321" t="s">
        <v>437</v>
      </c>
      <c r="Q10" s="94"/>
      <c r="R10" s="96"/>
      <c r="S10" s="94"/>
      <c r="T10" s="96"/>
      <c r="U10" s="96"/>
      <c r="V10" s="96"/>
      <c r="W10" s="96"/>
      <c r="X10" s="94"/>
      <c r="Y10" s="238"/>
    </row>
    <row r="11" spans="1:25" s="8" customFormat="1" ht="54" customHeight="1" thickBot="1" x14ac:dyDescent="0.3">
      <c r="A11" s="318"/>
      <c r="B11" s="319"/>
      <c r="C11" s="206" t="s">
        <v>491</v>
      </c>
      <c r="D11" s="39" t="s">
        <v>15</v>
      </c>
      <c r="E11" s="100"/>
      <c r="F11" s="7"/>
      <c r="G11" s="99" t="s">
        <v>161</v>
      </c>
      <c r="H11" s="185" t="s">
        <v>15</v>
      </c>
      <c r="I11" s="99" t="s">
        <v>122</v>
      </c>
      <c r="J11" s="81" t="s">
        <v>15</v>
      </c>
      <c r="K11" s="100"/>
      <c r="L11" s="47"/>
      <c r="M11" s="100"/>
      <c r="N11" s="100"/>
      <c r="O11" s="320"/>
      <c r="P11" s="322"/>
      <c r="Q11" s="6"/>
      <c r="R11" s="45"/>
      <c r="S11" s="104" t="s">
        <v>432</v>
      </c>
      <c r="T11" s="214" t="s">
        <v>101</v>
      </c>
      <c r="U11" s="45"/>
      <c r="V11" s="45"/>
      <c r="W11" s="45"/>
      <c r="X11" s="6"/>
      <c r="Y11" s="238"/>
    </row>
    <row r="12" spans="1:25" s="8" customFormat="1" ht="39" customHeight="1" thickTop="1" x14ac:dyDescent="0.25">
      <c r="A12" s="312" t="s">
        <v>23</v>
      </c>
      <c r="B12" s="313" t="s">
        <v>438</v>
      </c>
      <c r="C12" s="94"/>
      <c r="D12" s="95"/>
      <c r="E12" s="96"/>
      <c r="F12" s="95"/>
      <c r="G12" s="94"/>
      <c r="H12" s="95"/>
      <c r="I12" s="126" t="s">
        <v>476</v>
      </c>
      <c r="J12" s="190" t="s">
        <v>15</v>
      </c>
      <c r="K12" s="126" t="s">
        <v>477</v>
      </c>
      <c r="L12" s="93" t="s">
        <v>15</v>
      </c>
      <c r="M12" s="62"/>
      <c r="N12" s="95"/>
      <c r="O12" s="315" t="s">
        <v>23</v>
      </c>
      <c r="P12" s="316" t="s">
        <v>438</v>
      </c>
      <c r="Q12" s="94"/>
      <c r="R12" s="94"/>
      <c r="S12" s="85"/>
      <c r="T12" s="94"/>
      <c r="U12" s="94"/>
      <c r="V12" s="94"/>
      <c r="W12" s="109"/>
      <c r="X12" s="98"/>
      <c r="Y12"/>
    </row>
    <row r="13" spans="1:25" s="8" customFormat="1" ht="39" customHeight="1" thickBot="1" x14ac:dyDescent="0.3">
      <c r="A13" s="312"/>
      <c r="B13" s="319"/>
      <c r="C13" s="100"/>
      <c r="D13" s="7"/>
      <c r="E13" s="139" t="s">
        <v>342</v>
      </c>
      <c r="F13" s="271" t="s">
        <v>15</v>
      </c>
      <c r="G13" s="100"/>
      <c r="H13" s="191"/>
      <c r="I13" s="99" t="s">
        <v>341</v>
      </c>
      <c r="J13" s="99" t="s">
        <v>16</v>
      </c>
      <c r="K13" s="100"/>
      <c r="L13" s="101"/>
      <c r="M13" s="100"/>
      <c r="N13" s="101"/>
      <c r="O13" s="315"/>
      <c r="P13" s="316"/>
      <c r="Q13" s="104" t="s">
        <v>404</v>
      </c>
      <c r="R13" s="214" t="s">
        <v>101</v>
      </c>
      <c r="S13" s="6"/>
      <c r="T13" s="7"/>
      <c r="U13" s="100"/>
      <c r="V13" s="145"/>
      <c r="W13" s="100"/>
      <c r="X13" s="145"/>
      <c r="Y13" s="238"/>
    </row>
    <row r="14" spans="1:25" s="8" customFormat="1" ht="37.5" customHeight="1" thickTop="1" x14ac:dyDescent="0.25">
      <c r="A14" s="112" t="s">
        <v>25</v>
      </c>
      <c r="B14" s="113" t="s">
        <v>439</v>
      </c>
      <c r="C14" s="134" t="s">
        <v>33</v>
      </c>
      <c r="D14" s="135" t="s">
        <v>15</v>
      </c>
      <c r="E14" s="94"/>
      <c r="F14" s="95"/>
      <c r="G14" s="94"/>
      <c r="H14" s="95"/>
      <c r="I14" s="94"/>
      <c r="J14" s="94"/>
      <c r="K14" s="94"/>
      <c r="L14" s="94"/>
      <c r="M14" s="94"/>
      <c r="N14" s="146"/>
      <c r="O14" s="179" t="s">
        <v>25</v>
      </c>
      <c r="P14" s="195" t="s">
        <v>439</v>
      </c>
      <c r="Q14" s="116"/>
      <c r="R14" s="117"/>
      <c r="S14" s="96"/>
      <c r="T14" s="97"/>
      <c r="U14" s="96"/>
      <c r="V14" s="97"/>
      <c r="W14" s="94"/>
      <c r="X14" s="98"/>
      <c r="Y14"/>
    </row>
    <row r="15" spans="1:25" s="8" customFormat="1" ht="37.5" hidden="1" customHeight="1" x14ac:dyDescent="0.25">
      <c r="A15" s="118" t="s">
        <v>69</v>
      </c>
      <c r="B15" s="51"/>
      <c r="C15" s="4"/>
      <c r="D15" s="5"/>
      <c r="E15" s="62"/>
      <c r="F15" s="5"/>
      <c r="H15" s="5"/>
      <c r="I15" s="4"/>
      <c r="J15" s="5"/>
      <c r="K15" s="4"/>
      <c r="L15" s="5"/>
      <c r="M15" s="4"/>
      <c r="N15" s="49"/>
      <c r="O15" s="180" t="s">
        <v>69</v>
      </c>
      <c r="P15" s="181" t="s">
        <v>93</v>
      </c>
      <c r="Q15" s="172"/>
      <c r="R15" s="73"/>
      <c r="S15" s="6"/>
      <c r="T15" s="7"/>
      <c r="U15" s="6"/>
      <c r="V15" s="7"/>
      <c r="W15" s="4"/>
      <c r="X15" s="119"/>
      <c r="Y15"/>
    </row>
    <row r="16" spans="1:25" ht="24.75" customHeight="1" thickBot="1" x14ac:dyDescent="0.3">
      <c r="A16" s="324" t="s">
        <v>1</v>
      </c>
      <c r="B16" s="325"/>
      <c r="C16" s="121" t="s">
        <v>9</v>
      </c>
      <c r="D16" s="122" t="s">
        <v>3</v>
      </c>
      <c r="E16" s="122" t="s">
        <v>10</v>
      </c>
      <c r="F16" s="122" t="s">
        <v>3</v>
      </c>
      <c r="G16" s="122" t="s">
        <v>11</v>
      </c>
      <c r="H16" s="122" t="s">
        <v>3</v>
      </c>
      <c r="I16" s="122" t="s">
        <v>12</v>
      </c>
      <c r="J16" s="122" t="s">
        <v>3</v>
      </c>
      <c r="K16" s="123" t="s">
        <v>7</v>
      </c>
      <c r="L16" s="120" t="s">
        <v>3</v>
      </c>
      <c r="M16" s="123" t="s">
        <v>8</v>
      </c>
      <c r="N16" s="162" t="s">
        <v>3</v>
      </c>
      <c r="O16" s="324" t="s">
        <v>1</v>
      </c>
      <c r="P16" s="326"/>
      <c r="Q16" s="124" t="s">
        <v>9</v>
      </c>
      <c r="R16" s="122" t="s">
        <v>3</v>
      </c>
      <c r="S16" s="122" t="s">
        <v>10</v>
      </c>
      <c r="T16" s="122" t="s">
        <v>3</v>
      </c>
      <c r="U16" s="122" t="s">
        <v>11</v>
      </c>
      <c r="V16" s="122" t="s">
        <v>3</v>
      </c>
      <c r="W16" s="122" t="s">
        <v>12</v>
      </c>
      <c r="X16" s="125" t="s">
        <v>3</v>
      </c>
    </row>
    <row r="17" spans="1:35" s="8" customFormat="1" ht="48" customHeight="1" thickTop="1" x14ac:dyDescent="0.25">
      <c r="A17" s="312" t="s">
        <v>13</v>
      </c>
      <c r="B17" s="323" t="s">
        <v>440</v>
      </c>
      <c r="C17" s="6"/>
      <c r="D17" s="97"/>
      <c r="E17" s="46"/>
      <c r="F17" s="95"/>
      <c r="G17" s="6"/>
      <c r="H17" s="7"/>
      <c r="I17" s="85"/>
      <c r="J17" s="86"/>
      <c r="K17" s="274"/>
      <c r="L17" s="95"/>
      <c r="M17" s="85"/>
      <c r="N17" s="163"/>
      <c r="O17" s="315" t="s">
        <v>13</v>
      </c>
      <c r="P17" s="316" t="s">
        <v>440</v>
      </c>
      <c r="Q17" s="173"/>
      <c r="R17" s="86"/>
      <c r="S17" s="46"/>
      <c r="T17" s="47"/>
      <c r="U17" s="46"/>
      <c r="V17" s="47"/>
      <c r="W17" s="72"/>
      <c r="X17" s="158"/>
    </row>
    <row r="18" spans="1:35" s="8" customFormat="1" ht="41.25" customHeight="1" thickBot="1" x14ac:dyDescent="0.3">
      <c r="A18" s="312"/>
      <c r="B18" s="319"/>
      <c r="C18" s="201" t="s">
        <v>459</v>
      </c>
      <c r="D18" s="200" t="s">
        <v>16</v>
      </c>
      <c r="E18" s="99" t="s">
        <v>223</v>
      </c>
      <c r="F18" s="299" t="s">
        <v>16</v>
      </c>
      <c r="G18" s="100"/>
      <c r="H18" s="101"/>
      <c r="I18" s="100"/>
      <c r="J18" s="101"/>
      <c r="K18" s="99" t="s">
        <v>365</v>
      </c>
      <c r="L18" s="81" t="s">
        <v>15</v>
      </c>
      <c r="M18" s="100"/>
      <c r="N18" s="101"/>
      <c r="O18" s="315"/>
      <c r="P18" s="316"/>
      <c r="Q18" s="100"/>
      <c r="R18" s="145"/>
      <c r="S18" s="100"/>
      <c r="T18" s="100"/>
      <c r="U18" s="100"/>
      <c r="V18" s="100"/>
      <c r="W18" s="100"/>
      <c r="X18" s="132"/>
    </row>
    <row r="19" spans="1:35" s="8" customFormat="1" ht="46.9" customHeight="1" thickTop="1" x14ac:dyDescent="0.25">
      <c r="A19" s="317" t="s">
        <v>18</v>
      </c>
      <c r="B19" s="323" t="s">
        <v>441</v>
      </c>
      <c r="C19" s="184" t="s">
        <v>486</v>
      </c>
      <c r="D19" s="130" t="s">
        <v>16</v>
      </c>
      <c r="E19" s="94"/>
      <c r="F19" s="94"/>
      <c r="G19" s="94"/>
      <c r="H19" s="95"/>
      <c r="I19" s="215" t="s">
        <v>428</v>
      </c>
      <c r="J19" s="215" t="s">
        <v>16</v>
      </c>
      <c r="K19" s="94"/>
      <c r="L19" s="95"/>
      <c r="M19" s="94"/>
      <c r="N19" s="146"/>
      <c r="O19" s="314" t="s">
        <v>18</v>
      </c>
      <c r="P19" s="321" t="s">
        <v>441</v>
      </c>
      <c r="Q19" s="115"/>
      <c r="R19" s="115"/>
      <c r="S19" s="106"/>
      <c r="T19" s="115"/>
      <c r="U19" s="96"/>
      <c r="V19" s="97"/>
      <c r="W19" s="94"/>
      <c r="X19" s="234"/>
      <c r="Y19" s="203"/>
    </row>
    <row r="20" spans="1:35" s="8" customFormat="1" ht="46.5" customHeight="1" thickBot="1" x14ac:dyDescent="0.3">
      <c r="A20" s="318"/>
      <c r="B20" s="319"/>
      <c r="C20" s="100"/>
      <c r="D20" s="100"/>
      <c r="E20" s="46"/>
      <c r="F20" s="47"/>
      <c r="G20" s="208" t="s">
        <v>468</v>
      </c>
      <c r="H20" s="209" t="s">
        <v>15</v>
      </c>
      <c r="I20" s="210" t="s">
        <v>479</v>
      </c>
      <c r="J20" s="209" t="s">
        <v>15</v>
      </c>
      <c r="K20" s="100"/>
      <c r="L20" s="101"/>
      <c r="M20" s="100"/>
      <c r="N20" s="101"/>
      <c r="O20" s="320"/>
      <c r="P20" s="322"/>
      <c r="Q20" s="100"/>
      <c r="R20" s="145"/>
      <c r="S20" s="100"/>
      <c r="T20" s="145"/>
      <c r="U20" s="100"/>
      <c r="V20" s="101"/>
      <c r="W20" s="100"/>
      <c r="X20" s="145"/>
      <c r="Y20" s="203"/>
    </row>
    <row r="21" spans="1:35" s="8" customFormat="1" ht="45.75" customHeight="1" thickTop="1" x14ac:dyDescent="0.25">
      <c r="A21" s="312" t="s">
        <v>20</v>
      </c>
      <c r="B21" s="323" t="s">
        <v>442</v>
      </c>
      <c r="C21" s="226" t="s">
        <v>464</v>
      </c>
      <c r="D21" s="230" t="s">
        <v>16</v>
      </c>
      <c r="E21" s="96"/>
      <c r="F21" s="94"/>
      <c r="G21" s="94"/>
      <c r="H21" s="95"/>
      <c r="I21" s="94"/>
      <c r="J21" s="46"/>
      <c r="K21" s="46"/>
      <c r="L21" s="95"/>
      <c r="M21" s="46"/>
      <c r="N21" s="7"/>
      <c r="O21" s="315" t="s">
        <v>20</v>
      </c>
      <c r="P21" s="316" t="s">
        <v>442</v>
      </c>
      <c r="Q21" s="6"/>
      <c r="R21" s="7"/>
      <c r="S21" s="85"/>
      <c r="T21" s="86"/>
      <c r="U21" s="85"/>
      <c r="V21" s="47"/>
      <c r="W21" s="95"/>
      <c r="X21" s="213"/>
    </row>
    <row r="22" spans="1:35" s="8" customFormat="1" ht="53.25" customHeight="1" thickBot="1" x14ac:dyDescent="0.3">
      <c r="A22" s="312"/>
      <c r="B22" s="319"/>
      <c r="C22" s="293" t="s">
        <v>480</v>
      </c>
      <c r="D22" s="127" t="s">
        <v>15</v>
      </c>
      <c r="E22" s="100"/>
      <c r="F22" s="7"/>
      <c r="G22" s="194" t="s">
        <v>485</v>
      </c>
      <c r="H22" s="107" t="s">
        <v>16</v>
      </c>
      <c r="I22" s="100"/>
      <c r="J22" s="100"/>
      <c r="K22" s="6"/>
      <c r="L22" s="191"/>
      <c r="M22" s="103"/>
      <c r="N22" s="101"/>
      <c r="O22" s="315"/>
      <c r="P22" s="316"/>
      <c r="Q22" s="104" t="s">
        <v>431</v>
      </c>
      <c r="R22" s="214" t="s">
        <v>101</v>
      </c>
      <c r="S22" s="6"/>
      <c r="T22" s="7"/>
      <c r="U22" s="100"/>
      <c r="V22" s="145"/>
      <c r="W22" s="100"/>
      <c r="X22" s="145"/>
      <c r="Y22" s="203"/>
    </row>
    <row r="23" spans="1:35" s="8" customFormat="1" ht="42.75" customHeight="1" thickTop="1" x14ac:dyDescent="0.25">
      <c r="A23" s="317" t="s">
        <v>22</v>
      </c>
      <c r="B23" s="323" t="s">
        <v>443</v>
      </c>
      <c r="C23" s="126" t="s">
        <v>473</v>
      </c>
      <c r="D23" s="93" t="s">
        <v>16</v>
      </c>
      <c r="E23" s="92" t="s">
        <v>472</v>
      </c>
      <c r="F23" s="93" t="s">
        <v>16</v>
      </c>
      <c r="G23" s="94"/>
      <c r="H23" s="94"/>
      <c r="I23" s="46"/>
      <c r="J23" s="97"/>
      <c r="K23" s="96"/>
      <c r="L23" s="95"/>
      <c r="M23" s="46"/>
      <c r="N23" s="95"/>
      <c r="O23" s="314" t="s">
        <v>22</v>
      </c>
      <c r="P23" s="321" t="s">
        <v>443</v>
      </c>
      <c r="Q23" s="6"/>
      <c r="R23" s="7"/>
      <c r="S23" s="96"/>
      <c r="T23" s="97"/>
      <c r="U23" s="94"/>
      <c r="V23" s="97"/>
      <c r="W23" s="97"/>
      <c r="X23" s="213"/>
    </row>
    <row r="24" spans="1:35" s="8" customFormat="1" ht="49.5" customHeight="1" thickBot="1" x14ac:dyDescent="0.3">
      <c r="A24" s="318"/>
      <c r="B24" s="319"/>
      <c r="C24" s="100"/>
      <c r="D24" s="86"/>
      <c r="E24" s="100"/>
      <c r="F24" s="100"/>
      <c r="G24" s="100"/>
      <c r="H24" s="6"/>
      <c r="I24" s="201" t="s">
        <v>458</v>
      </c>
      <c r="J24" s="200" t="s">
        <v>15</v>
      </c>
      <c r="K24" s="100"/>
      <c r="L24" s="47"/>
      <c r="M24" s="100"/>
      <c r="N24" s="100"/>
      <c r="O24" s="320"/>
      <c r="P24" s="322"/>
      <c r="Q24" s="100"/>
      <c r="R24" s="145"/>
      <c r="S24" s="100"/>
      <c r="T24" s="145"/>
      <c r="U24" s="100"/>
      <c r="V24" s="101"/>
      <c r="W24" s="104" t="s">
        <v>494</v>
      </c>
      <c r="X24" s="214" t="s">
        <v>101</v>
      </c>
      <c r="Y24" s="203"/>
    </row>
    <row r="25" spans="1:35" s="8" customFormat="1" ht="50.25" customHeight="1" thickTop="1" x14ac:dyDescent="0.25">
      <c r="A25" s="312" t="s">
        <v>23</v>
      </c>
      <c r="B25" s="313" t="s">
        <v>444</v>
      </c>
      <c r="C25" s="96"/>
      <c r="D25" s="94"/>
      <c r="E25" s="94"/>
      <c r="F25" s="95"/>
      <c r="H25" s="94"/>
      <c r="I25" s="96"/>
      <c r="J25" s="96"/>
      <c r="K25" s="94"/>
      <c r="L25" s="94"/>
      <c r="M25" s="46"/>
      <c r="N25" s="95"/>
      <c r="O25" s="315" t="s">
        <v>23</v>
      </c>
      <c r="P25" s="316" t="s">
        <v>444</v>
      </c>
      <c r="Q25" s="94"/>
      <c r="R25" s="47"/>
      <c r="S25" s="46"/>
      <c r="T25" s="95"/>
      <c r="U25" s="85"/>
      <c r="V25" s="86"/>
      <c r="W25" s="128"/>
      <c r="X25" s="133"/>
    </row>
    <row r="26" spans="1:35" s="8" customFormat="1" ht="43.5" customHeight="1" thickBot="1" x14ac:dyDescent="0.3">
      <c r="A26" s="312"/>
      <c r="B26" s="319"/>
      <c r="C26" s="210" t="s">
        <v>467</v>
      </c>
      <c r="D26" s="209" t="s">
        <v>16</v>
      </c>
      <c r="E26" s="210" t="s">
        <v>478</v>
      </c>
      <c r="F26" s="209" t="s">
        <v>16</v>
      </c>
      <c r="G26" s="6"/>
      <c r="H26" s="85"/>
      <c r="I26" s="210" t="s">
        <v>471</v>
      </c>
      <c r="J26" s="127" t="s">
        <v>15</v>
      </c>
      <c r="K26" s="210" t="s">
        <v>469</v>
      </c>
      <c r="L26" s="221" t="s">
        <v>15</v>
      </c>
      <c r="M26" s="100"/>
      <c r="N26" s="100"/>
      <c r="O26" s="315"/>
      <c r="P26" s="316"/>
      <c r="Q26" s="85"/>
      <c r="R26" s="100"/>
      <c r="S26" s="100"/>
      <c r="T26" s="145"/>
      <c r="U26" s="6"/>
      <c r="V26" s="7"/>
      <c r="W26" s="6"/>
      <c r="X26" s="159"/>
    </row>
    <row r="27" spans="1:35" s="8" customFormat="1" ht="40.5" customHeight="1" thickTop="1" x14ac:dyDescent="0.25">
      <c r="A27" s="90" t="s">
        <v>25</v>
      </c>
      <c r="B27" s="113" t="s">
        <v>445</v>
      </c>
      <c r="C27" s="94"/>
      <c r="D27" s="95"/>
      <c r="E27" s="94"/>
      <c r="F27" s="95"/>
      <c r="G27" s="94"/>
      <c r="H27" s="95"/>
      <c r="I27" s="85"/>
      <c r="J27" s="95"/>
      <c r="K27" s="94"/>
      <c r="L27" s="95"/>
      <c r="M27" s="96"/>
      <c r="N27" s="146"/>
      <c r="O27" s="178" t="s">
        <v>25</v>
      </c>
      <c r="P27" s="195" t="s">
        <v>445</v>
      </c>
      <c r="Q27" s="116"/>
      <c r="R27" s="117"/>
      <c r="S27" s="136"/>
      <c r="T27" s="97"/>
      <c r="U27" s="94"/>
      <c r="V27" s="97"/>
      <c r="W27" s="109"/>
      <c r="X27" s="137"/>
    </row>
    <row r="28" spans="1:35" s="8" customFormat="1" ht="40.5" hidden="1" customHeight="1" x14ac:dyDescent="0.25">
      <c r="A28" s="118" t="s">
        <v>69</v>
      </c>
      <c r="B28" s="51"/>
      <c r="C28" s="4"/>
      <c r="D28" s="5"/>
      <c r="E28" s="4"/>
      <c r="F28" s="5"/>
      <c r="G28" s="4"/>
      <c r="H28" s="5"/>
      <c r="I28" s="4"/>
      <c r="J28" s="5"/>
      <c r="K28" s="6"/>
      <c r="L28" s="5"/>
      <c r="M28" s="6"/>
      <c r="N28" s="49"/>
      <c r="O28" s="180" t="s">
        <v>69</v>
      </c>
      <c r="P28" s="181" t="s">
        <v>94</v>
      </c>
      <c r="Q28" s="172"/>
      <c r="R28" s="73"/>
      <c r="S28" s="12"/>
      <c r="T28" s="7"/>
      <c r="U28" s="4"/>
      <c r="V28" s="7"/>
      <c r="W28" s="4"/>
      <c r="X28" s="119"/>
    </row>
    <row r="29" spans="1:35" ht="24.95" customHeight="1" thickBot="1" x14ac:dyDescent="0.3">
      <c r="A29" s="324" t="s">
        <v>1</v>
      </c>
      <c r="B29" s="325"/>
      <c r="C29" s="122" t="s">
        <v>9</v>
      </c>
      <c r="D29" s="122" t="s">
        <v>3</v>
      </c>
      <c r="E29" s="122" t="s">
        <v>10</v>
      </c>
      <c r="F29" s="122" t="s">
        <v>3</v>
      </c>
      <c r="G29" s="122" t="s">
        <v>11</v>
      </c>
      <c r="H29" s="122" t="s">
        <v>3</v>
      </c>
      <c r="I29" s="122" t="s">
        <v>34</v>
      </c>
      <c r="J29" s="122" t="s">
        <v>3</v>
      </c>
      <c r="K29" s="123" t="s">
        <v>7</v>
      </c>
      <c r="L29" s="120" t="s">
        <v>3</v>
      </c>
      <c r="M29" s="123" t="s">
        <v>8</v>
      </c>
      <c r="N29" s="162" t="s">
        <v>3</v>
      </c>
      <c r="O29" s="324" t="s">
        <v>1</v>
      </c>
      <c r="P29" s="326"/>
      <c r="Q29" s="124" t="s">
        <v>9</v>
      </c>
      <c r="R29" s="122" t="s">
        <v>3</v>
      </c>
      <c r="S29" s="122" t="s">
        <v>10</v>
      </c>
      <c r="T29" s="122" t="s">
        <v>3</v>
      </c>
      <c r="U29" s="122" t="s">
        <v>11</v>
      </c>
      <c r="V29" s="122" t="s">
        <v>3</v>
      </c>
      <c r="W29" s="122" t="s">
        <v>12</v>
      </c>
      <c r="X29" s="125" t="s">
        <v>3</v>
      </c>
      <c r="Y29" s="8"/>
      <c r="Z29" s="8"/>
      <c r="AA29" s="8"/>
      <c r="AB29" s="8"/>
      <c r="AC29" s="8"/>
      <c r="AD29" s="8"/>
      <c r="AE29" s="8"/>
      <c r="AF29" s="8"/>
      <c r="AG29" s="8"/>
      <c r="AI29" s="8"/>
    </row>
    <row r="30" spans="1:35" s="36" customFormat="1" ht="45" customHeight="1" thickTop="1" x14ac:dyDescent="0.25">
      <c r="A30" s="327" t="s">
        <v>13</v>
      </c>
      <c r="B30" s="313" t="s">
        <v>446</v>
      </c>
      <c r="C30" s="184" t="s">
        <v>460</v>
      </c>
      <c r="D30" s="130" t="s">
        <v>16</v>
      </c>
      <c r="E30" s="96"/>
      <c r="F30" s="6"/>
      <c r="G30" s="96"/>
      <c r="H30" s="95"/>
      <c r="I30" s="184" t="s">
        <v>474</v>
      </c>
      <c r="J30" s="130" t="s">
        <v>16</v>
      </c>
      <c r="K30" s="6"/>
      <c r="L30" s="7"/>
      <c r="M30" s="85"/>
      <c r="N30" s="65"/>
      <c r="O30" s="315" t="s">
        <v>13</v>
      </c>
      <c r="P30" s="316" t="s">
        <v>446</v>
      </c>
      <c r="Q30" s="175"/>
      <c r="R30" s="47"/>
      <c r="S30" s="46"/>
      <c r="T30" s="47"/>
      <c r="U30" s="85"/>
      <c r="V30" s="86"/>
      <c r="W30" s="72"/>
      <c r="X30" s="158"/>
      <c r="Y30" s="8"/>
      <c r="Z30" s="8"/>
      <c r="AA30" s="8"/>
      <c r="AB30" s="8"/>
      <c r="AC30" s="8"/>
      <c r="AD30" s="8"/>
      <c r="AE30" s="8"/>
      <c r="AF30" s="8"/>
      <c r="AG30" s="8"/>
      <c r="AH30"/>
      <c r="AI30" s="8"/>
    </row>
    <row r="31" spans="1:35" s="36" customFormat="1" ht="38.25" customHeight="1" thickBot="1" x14ac:dyDescent="0.3">
      <c r="A31" s="327"/>
      <c r="B31" s="319"/>
      <c r="C31" s="46"/>
      <c r="D31" s="100"/>
      <c r="E31" s="6"/>
      <c r="F31" s="6"/>
      <c r="G31" s="6"/>
      <c r="H31" s="6"/>
      <c r="I31" s="46"/>
      <c r="J31" s="100"/>
      <c r="K31" s="99" t="s">
        <v>430</v>
      </c>
      <c r="L31" s="81" t="s">
        <v>15</v>
      </c>
      <c r="M31" s="6"/>
      <c r="N31" s="161"/>
      <c r="O31" s="315"/>
      <c r="P31" s="316"/>
      <c r="Q31" s="100"/>
      <c r="R31" s="145"/>
      <c r="S31" s="6"/>
      <c r="T31" s="7"/>
      <c r="U31" s="100"/>
      <c r="V31" s="7"/>
      <c r="W31" s="100"/>
      <c r="X31" s="132"/>
      <c r="Y31" s="8"/>
      <c r="Z31" s="8"/>
      <c r="AA31" s="8"/>
      <c r="AB31" s="8"/>
      <c r="AC31" s="8"/>
      <c r="AD31" s="8"/>
      <c r="AE31" s="8"/>
      <c r="AF31" s="8"/>
      <c r="AG31" s="8"/>
      <c r="AH31"/>
      <c r="AI31" s="8"/>
    </row>
    <row r="32" spans="1:35" s="36" customFormat="1" ht="42" customHeight="1" thickTop="1" x14ac:dyDescent="0.25">
      <c r="A32" s="328" t="s">
        <v>18</v>
      </c>
      <c r="B32" s="313" t="s">
        <v>447</v>
      </c>
      <c r="C32" s="94"/>
      <c r="D32" s="96"/>
      <c r="E32" s="96"/>
      <c r="F32" s="96"/>
      <c r="G32" s="94"/>
      <c r="H32" s="95"/>
      <c r="I32" s="94"/>
      <c r="J32" s="95"/>
      <c r="K32" s="94"/>
      <c r="L32" s="95"/>
      <c r="M32" s="96"/>
      <c r="N32" s="97"/>
      <c r="O32" s="314" t="s">
        <v>18</v>
      </c>
      <c r="P32" s="321" t="s">
        <v>447</v>
      </c>
      <c r="Q32" s="170"/>
      <c r="R32" s="95"/>
      <c r="S32" s="94"/>
      <c r="T32" s="95"/>
      <c r="U32" s="94"/>
      <c r="V32" s="95"/>
      <c r="W32" s="94"/>
      <c r="X32" s="98"/>
      <c r="Y32" s="37"/>
      <c r="Z32" s="8"/>
      <c r="AA32" s="8"/>
      <c r="AB32" s="8"/>
      <c r="AC32" s="8"/>
      <c r="AD32" s="8"/>
      <c r="AE32" s="8"/>
      <c r="AF32" s="8"/>
      <c r="AG32" s="8"/>
      <c r="AH32"/>
      <c r="AI32" s="8"/>
    </row>
    <row r="33" spans="1:35" s="36" customFormat="1" ht="39" customHeight="1" thickBot="1" x14ac:dyDescent="0.3">
      <c r="A33" s="329"/>
      <c r="B33" s="319"/>
      <c r="C33" s="100"/>
      <c r="D33" s="101"/>
      <c r="E33" s="99" t="s">
        <v>426</v>
      </c>
      <c r="F33" s="99" t="s">
        <v>16</v>
      </c>
      <c r="G33" s="99" t="s">
        <v>341</v>
      </c>
      <c r="H33" s="81" t="s">
        <v>16</v>
      </c>
      <c r="I33" s="99" t="s">
        <v>122</v>
      </c>
      <c r="J33" s="81" t="s">
        <v>15</v>
      </c>
      <c r="K33" s="191"/>
      <c r="L33" s="7"/>
      <c r="M33" s="103"/>
      <c r="N33" s="100"/>
      <c r="O33" s="320"/>
      <c r="P33" s="322"/>
      <c r="Q33" s="6"/>
      <c r="R33" s="101"/>
      <c r="S33" s="100"/>
      <c r="T33" s="101"/>
      <c r="U33" s="100"/>
      <c r="V33" s="101"/>
      <c r="W33" s="104" t="s">
        <v>362</v>
      </c>
      <c r="X33" s="131" t="s">
        <v>101</v>
      </c>
      <c r="Y33" s="8"/>
      <c r="Z33" s="8"/>
      <c r="AA33" s="8"/>
      <c r="AB33" s="8"/>
      <c r="AC33" s="8"/>
      <c r="AD33" s="8"/>
      <c r="AE33" s="8"/>
      <c r="AF33" s="8"/>
      <c r="AG33" s="8"/>
      <c r="AH33"/>
      <c r="AI33" s="8"/>
    </row>
    <row r="34" spans="1:35" s="36" customFormat="1" ht="45" customHeight="1" thickTop="1" x14ac:dyDescent="0.25">
      <c r="A34" s="327" t="s">
        <v>20</v>
      </c>
      <c r="B34" s="313" t="s">
        <v>448</v>
      </c>
      <c r="C34" s="198" t="s">
        <v>481</v>
      </c>
      <c r="D34" s="190" t="s">
        <v>15</v>
      </c>
      <c r="E34" s="94"/>
      <c r="F34" s="94"/>
      <c r="G34" s="81" t="s">
        <v>161</v>
      </c>
      <c r="H34" s="215" t="s">
        <v>15</v>
      </c>
      <c r="I34" s="96"/>
      <c r="J34" s="97"/>
      <c r="K34" s="94"/>
      <c r="L34" s="94"/>
      <c r="M34" s="46"/>
      <c r="N34" s="94"/>
      <c r="O34" s="315" t="s">
        <v>20</v>
      </c>
      <c r="P34" s="316" t="s">
        <v>448</v>
      </c>
      <c r="Q34" s="115"/>
      <c r="R34" s="89"/>
      <c r="S34" s="89"/>
      <c r="T34" s="89"/>
      <c r="U34" s="89"/>
      <c r="V34" s="89"/>
      <c r="W34" s="89"/>
      <c r="X34" s="158"/>
      <c r="Y34" s="8"/>
      <c r="Z34" s="8"/>
      <c r="AA34" s="8"/>
      <c r="AB34" s="8"/>
      <c r="AC34" s="8"/>
      <c r="AD34" s="8"/>
      <c r="AE34" s="8"/>
      <c r="AF34" s="8"/>
      <c r="AG34" s="8"/>
      <c r="AH34"/>
      <c r="AI34" s="8"/>
    </row>
    <row r="35" spans="1:35" s="36" customFormat="1" ht="45" customHeight="1" thickBot="1" x14ac:dyDescent="0.3">
      <c r="A35" s="327"/>
      <c r="B35" s="319"/>
      <c r="C35" s="81" t="s">
        <v>461</v>
      </c>
      <c r="D35" s="81" t="s">
        <v>16</v>
      </c>
      <c r="E35" s="100"/>
      <c r="F35" s="101"/>
      <c r="G35" s="210" t="s">
        <v>475</v>
      </c>
      <c r="H35" s="272" t="s">
        <v>16</v>
      </c>
      <c r="I35" s="6"/>
      <c r="J35" s="100"/>
      <c r="K35" s="81" t="s">
        <v>429</v>
      </c>
      <c r="L35" s="185" t="s">
        <v>15</v>
      </c>
      <c r="M35" s="140"/>
      <c r="N35" s="166"/>
      <c r="O35" s="315"/>
      <c r="P35" s="316"/>
      <c r="Q35" s="100"/>
      <c r="R35" s="101"/>
      <c r="S35" s="100"/>
      <c r="T35" s="6"/>
      <c r="U35" s="104" t="s">
        <v>483</v>
      </c>
      <c r="V35" s="214" t="s">
        <v>185</v>
      </c>
      <c r="W35" s="104" t="s">
        <v>433</v>
      </c>
      <c r="X35" s="214" t="s">
        <v>185</v>
      </c>
      <c r="Y35" s="203"/>
      <c r="Z35" s="8"/>
      <c r="AA35" s="8"/>
      <c r="AB35" s="8"/>
      <c r="AC35" s="8"/>
      <c r="AD35" s="8"/>
      <c r="AE35" s="8"/>
      <c r="AF35" s="8"/>
      <c r="AG35" s="8"/>
      <c r="AH35"/>
      <c r="AI35" s="8"/>
    </row>
    <row r="36" spans="1:35" s="36" customFormat="1" ht="48" customHeight="1" thickTop="1" x14ac:dyDescent="0.25">
      <c r="A36" s="317" t="s">
        <v>22</v>
      </c>
      <c r="B36" s="313" t="s">
        <v>449</v>
      </c>
      <c r="C36" s="184" t="s">
        <v>484</v>
      </c>
      <c r="D36" s="184" t="s">
        <v>16</v>
      </c>
      <c r="E36" s="6"/>
      <c r="F36" s="6"/>
      <c r="G36" s="184" t="s">
        <v>482</v>
      </c>
      <c r="H36" s="184" t="s">
        <v>16</v>
      </c>
      <c r="I36" s="94"/>
      <c r="J36" s="95"/>
      <c r="K36" s="94"/>
      <c r="L36" s="7"/>
      <c r="M36" s="95"/>
      <c r="N36" s="94"/>
      <c r="O36" s="314" t="s">
        <v>22</v>
      </c>
      <c r="P36" s="321" t="s">
        <v>449</v>
      </c>
      <c r="Q36" s="115"/>
      <c r="R36" s="89"/>
      <c r="S36" s="85"/>
      <c r="T36" s="95"/>
      <c r="U36" s="46"/>
      <c r="V36" s="95"/>
      <c r="W36" s="94"/>
      <c r="X36" s="159"/>
      <c r="Y36" s="8"/>
      <c r="Z36" s="8"/>
      <c r="AA36" s="8"/>
      <c r="AB36" s="8"/>
      <c r="AC36" s="8"/>
      <c r="AD36" s="8"/>
      <c r="AE36" s="8"/>
      <c r="AF36" s="8"/>
      <c r="AG36" s="8"/>
      <c r="AH36"/>
      <c r="AI36" s="8"/>
    </row>
    <row r="37" spans="1:35" s="36" customFormat="1" ht="45.75" customHeight="1" thickBot="1" x14ac:dyDescent="0.3">
      <c r="A37" s="318"/>
      <c r="B37" s="319"/>
      <c r="C37" s="206" t="s">
        <v>491</v>
      </c>
      <c r="D37" s="39" t="s">
        <v>15</v>
      </c>
      <c r="E37" s="6"/>
      <c r="F37" s="6"/>
      <c r="G37" s="100"/>
      <c r="H37" s="7"/>
      <c r="I37" s="99" t="s">
        <v>427</v>
      </c>
      <c r="J37" s="81" t="s">
        <v>15</v>
      </c>
      <c r="K37" s="6"/>
      <c r="L37" s="100"/>
      <c r="M37" s="46"/>
      <c r="N37" s="166"/>
      <c r="O37" s="320"/>
      <c r="P37" s="322"/>
      <c r="Q37" s="100"/>
      <c r="R37" s="101"/>
      <c r="S37" s="104" t="s">
        <v>432</v>
      </c>
      <c r="T37" s="131" t="s">
        <v>101</v>
      </c>
      <c r="U37" s="100"/>
      <c r="V37" s="101"/>
      <c r="W37" s="100"/>
      <c r="X37" s="101"/>
      <c r="Y37" s="203"/>
      <c r="Z37" s="8"/>
      <c r="AA37" s="8"/>
      <c r="AB37" s="8"/>
      <c r="AC37" s="8"/>
      <c r="AD37" s="8"/>
      <c r="AE37" s="8"/>
      <c r="AF37" s="8"/>
      <c r="AG37" s="8"/>
      <c r="AH37"/>
      <c r="AI37" s="8"/>
    </row>
    <row r="38" spans="1:35" s="8" customFormat="1" ht="36.75" customHeight="1" thickTop="1" x14ac:dyDescent="0.25">
      <c r="A38" s="312" t="s">
        <v>23</v>
      </c>
      <c r="B38" s="313" t="s">
        <v>450</v>
      </c>
      <c r="C38" s="184" t="s">
        <v>487</v>
      </c>
      <c r="D38" s="130" t="s">
        <v>16</v>
      </c>
      <c r="E38" s="94"/>
      <c r="F38" s="97"/>
      <c r="G38" s="184" t="s">
        <v>488</v>
      </c>
      <c r="H38" s="130" t="s">
        <v>16</v>
      </c>
      <c r="I38" s="208" t="s">
        <v>476</v>
      </c>
      <c r="J38" s="93" t="s">
        <v>15</v>
      </c>
      <c r="K38" s="92" t="s">
        <v>477</v>
      </c>
      <c r="L38" s="127" t="s">
        <v>15</v>
      </c>
      <c r="M38" s="94"/>
      <c r="N38" s="95"/>
      <c r="O38" s="315" t="s">
        <v>23</v>
      </c>
      <c r="P38" s="316" t="s">
        <v>450</v>
      </c>
      <c r="Q38" s="48"/>
      <c r="R38" s="86"/>
      <c r="S38" s="94"/>
      <c r="T38" s="95"/>
      <c r="U38" s="85"/>
      <c r="V38" s="86"/>
      <c r="W38" s="128"/>
      <c r="X38" s="133"/>
      <c r="AH38"/>
    </row>
    <row r="39" spans="1:35" s="8" customFormat="1" ht="41.25" customHeight="1" thickBot="1" x14ac:dyDescent="0.3">
      <c r="A39" s="312"/>
      <c r="B39" s="319"/>
      <c r="C39" s="100"/>
      <c r="D39" s="100"/>
      <c r="E39" s="81" t="s">
        <v>342</v>
      </c>
      <c r="F39" s="81" t="s">
        <v>15</v>
      </c>
      <c r="G39" s="100"/>
      <c r="H39" s="6"/>
      <c r="I39" s="100"/>
      <c r="J39" s="6"/>
      <c r="K39" s="6"/>
      <c r="L39" s="100"/>
      <c r="M39" s="100"/>
      <c r="N39" s="6"/>
      <c r="O39" s="315"/>
      <c r="P39" s="316"/>
      <c r="Q39" s="100"/>
      <c r="R39" s="145"/>
      <c r="S39" s="6"/>
      <c r="T39" s="7"/>
      <c r="U39" s="100"/>
      <c r="V39" s="101"/>
      <c r="W39" s="100"/>
      <c r="X39" s="101"/>
      <c r="Y39" s="203"/>
      <c r="AH39"/>
    </row>
    <row r="40" spans="1:35" s="8" customFormat="1" ht="40.5" customHeight="1" thickTop="1" x14ac:dyDescent="0.25">
      <c r="A40" s="112" t="s">
        <v>25</v>
      </c>
      <c r="B40" s="91" t="s">
        <v>451</v>
      </c>
      <c r="C40" s="134" t="s">
        <v>33</v>
      </c>
      <c r="D40" s="135" t="s">
        <v>15</v>
      </c>
      <c r="E40" s="94" t="s">
        <v>31</v>
      </c>
      <c r="F40" s="95"/>
      <c r="G40" s="94"/>
      <c r="H40" s="95"/>
      <c r="I40" s="94"/>
      <c r="J40" s="95"/>
      <c r="K40" s="95"/>
      <c r="L40" s="141"/>
      <c r="M40" s="95"/>
      <c r="N40" s="167"/>
      <c r="O40" s="179" t="s">
        <v>25</v>
      </c>
      <c r="P40" s="195" t="s">
        <v>451</v>
      </c>
      <c r="Q40" s="116"/>
      <c r="R40" s="117"/>
      <c r="S40" s="142"/>
      <c r="T40" s="95"/>
      <c r="U40" s="141"/>
      <c r="V40" s="95"/>
      <c r="W40" s="96"/>
      <c r="X40" s="98"/>
      <c r="AH40"/>
    </row>
    <row r="41" spans="1:35" s="8" customFormat="1" ht="40.5" hidden="1" customHeight="1" x14ac:dyDescent="0.25">
      <c r="A41" s="118" t="s">
        <v>69</v>
      </c>
      <c r="B41" s="27"/>
      <c r="C41" s="4"/>
      <c r="D41" s="5"/>
      <c r="E41" s="4"/>
      <c r="F41" s="5"/>
      <c r="G41" s="4"/>
      <c r="H41" s="5"/>
      <c r="I41" s="5"/>
      <c r="J41" s="5"/>
      <c r="K41" s="5"/>
      <c r="L41" s="14"/>
      <c r="M41" s="5"/>
      <c r="N41" s="168"/>
      <c r="O41" s="180" t="s">
        <v>69</v>
      </c>
      <c r="P41" s="182" t="s">
        <v>24</v>
      </c>
      <c r="Q41" s="172"/>
      <c r="R41" s="73"/>
      <c r="S41" s="9"/>
      <c r="T41" s="5"/>
      <c r="U41" s="14"/>
      <c r="V41" s="5"/>
      <c r="W41" s="6"/>
      <c r="X41" s="119"/>
    </row>
    <row r="42" spans="1:35" ht="24.95" customHeight="1" thickBot="1" x14ac:dyDescent="0.3">
      <c r="A42" s="324" t="s">
        <v>1</v>
      </c>
      <c r="B42" s="325"/>
      <c r="C42" s="122" t="s">
        <v>9</v>
      </c>
      <c r="D42" s="122" t="s">
        <v>3</v>
      </c>
      <c r="E42" s="122" t="s">
        <v>10</v>
      </c>
      <c r="F42" s="122" t="s">
        <v>3</v>
      </c>
      <c r="G42" s="122" t="s">
        <v>11</v>
      </c>
      <c r="H42" s="122" t="s">
        <v>3</v>
      </c>
      <c r="I42" s="122" t="s">
        <v>12</v>
      </c>
      <c r="J42" s="122" t="s">
        <v>3</v>
      </c>
      <c r="K42" s="123" t="s">
        <v>7</v>
      </c>
      <c r="L42" s="120" t="s">
        <v>3</v>
      </c>
      <c r="M42" s="123" t="s">
        <v>8</v>
      </c>
      <c r="N42" s="162" t="s">
        <v>3</v>
      </c>
      <c r="O42" s="324" t="s">
        <v>1</v>
      </c>
      <c r="P42" s="326"/>
      <c r="Q42" s="124" t="s">
        <v>9</v>
      </c>
      <c r="R42" s="122" t="s">
        <v>3</v>
      </c>
      <c r="S42" s="122" t="s">
        <v>10</v>
      </c>
      <c r="T42" s="122" t="s">
        <v>3</v>
      </c>
      <c r="U42" s="122" t="s">
        <v>11</v>
      </c>
      <c r="V42" s="122" t="s">
        <v>3</v>
      </c>
      <c r="W42" s="122" t="s">
        <v>12</v>
      </c>
      <c r="X42" s="125" t="s">
        <v>3</v>
      </c>
    </row>
    <row r="43" spans="1:35" s="8" customFormat="1" ht="44.25" customHeight="1" thickTop="1" x14ac:dyDescent="0.25">
      <c r="A43" s="312" t="s">
        <v>13</v>
      </c>
      <c r="B43" s="313" t="s">
        <v>452</v>
      </c>
      <c r="C43" s="94"/>
      <c r="D43" s="94"/>
      <c r="E43" s="46"/>
      <c r="F43" s="46"/>
      <c r="G43" s="85"/>
      <c r="H43" s="46"/>
      <c r="I43" s="6"/>
      <c r="J43" s="6"/>
      <c r="K43" s="85"/>
      <c r="L43" s="47"/>
      <c r="M43" s="86"/>
      <c r="N43" s="65"/>
      <c r="O43" s="315" t="s">
        <v>13</v>
      </c>
      <c r="P43" s="316" t="s">
        <v>452</v>
      </c>
      <c r="Q43" s="94"/>
      <c r="R43" s="95"/>
      <c r="S43" s="94"/>
      <c r="T43" s="95"/>
      <c r="U43" s="85"/>
      <c r="V43" s="47"/>
      <c r="W43" s="85"/>
      <c r="X43" s="157"/>
    </row>
    <row r="44" spans="1:35" s="8" customFormat="1" ht="40.5" customHeight="1" thickBot="1" x14ac:dyDescent="0.3">
      <c r="A44" s="312"/>
      <c r="B44" s="319"/>
      <c r="C44" s="139" t="s">
        <v>466</v>
      </c>
      <c r="D44" s="196" t="s">
        <v>16</v>
      </c>
      <c r="E44" s="4"/>
      <c r="F44" s="101"/>
      <c r="G44" s="100"/>
      <c r="H44" s="100"/>
      <c r="I44" s="6"/>
      <c r="J44" s="100"/>
      <c r="K44" s="81" t="s">
        <v>365</v>
      </c>
      <c r="L44" s="99" t="s">
        <v>15</v>
      </c>
      <c r="M44" s="6"/>
      <c r="N44" s="45"/>
      <c r="O44" s="315"/>
      <c r="P44" s="316"/>
      <c r="Q44" s="191"/>
      <c r="R44" s="47"/>
      <c r="S44" s="191"/>
      <c r="T44" s="47"/>
      <c r="U44" s="6"/>
      <c r="V44" s="7"/>
      <c r="W44" s="100"/>
      <c r="X44" s="145"/>
      <c r="Y44" s="203"/>
    </row>
    <row r="45" spans="1:35" s="8" customFormat="1" ht="46.5" customHeight="1" thickTop="1" x14ac:dyDescent="0.25">
      <c r="A45" s="317" t="s">
        <v>18</v>
      </c>
      <c r="B45" s="313" t="s">
        <v>453</v>
      </c>
      <c r="C45" s="6"/>
      <c r="D45" s="97"/>
      <c r="E45" s="94"/>
      <c r="F45" s="95"/>
      <c r="G45" s="85"/>
      <c r="H45" s="7"/>
      <c r="I45" s="94"/>
      <c r="J45" s="47"/>
      <c r="K45" s="278"/>
      <c r="L45" s="95"/>
      <c r="M45" s="94"/>
      <c r="N45" s="95"/>
      <c r="O45" s="314" t="s">
        <v>18</v>
      </c>
      <c r="P45" s="321" t="s">
        <v>453</v>
      </c>
      <c r="Q45" s="94"/>
      <c r="R45" s="95"/>
      <c r="S45" s="94"/>
      <c r="T45" s="95"/>
      <c r="U45" s="115"/>
      <c r="V45" s="115"/>
      <c r="W45" s="115"/>
      <c r="X45" s="144"/>
    </row>
    <row r="46" spans="1:35" s="8" customFormat="1" ht="46.5" customHeight="1" thickBot="1" x14ac:dyDescent="0.3">
      <c r="A46" s="318"/>
      <c r="B46" s="319"/>
      <c r="C46" s="39" t="s">
        <v>489</v>
      </c>
      <c r="D46" s="194" t="s">
        <v>16</v>
      </c>
      <c r="E46" s="99" t="s">
        <v>459</v>
      </c>
      <c r="F46" s="102" t="s">
        <v>16</v>
      </c>
      <c r="G46" s="208" t="s">
        <v>470</v>
      </c>
      <c r="H46" s="127" t="s">
        <v>15</v>
      </c>
      <c r="I46" s="210" t="s">
        <v>468</v>
      </c>
      <c r="J46" s="209" t="s">
        <v>15</v>
      </c>
      <c r="K46" s="100"/>
      <c r="L46" s="101"/>
      <c r="M46" s="85"/>
      <c r="N46" s="101"/>
      <c r="O46" s="320"/>
      <c r="P46" s="322"/>
      <c r="Q46" s="191"/>
      <c r="R46" s="191"/>
      <c r="S46" s="100"/>
      <c r="T46" s="145"/>
      <c r="U46" s="100"/>
      <c r="V46" s="101"/>
      <c r="W46" s="100"/>
      <c r="X46" s="145"/>
      <c r="Y46" s="203"/>
    </row>
    <row r="47" spans="1:35" s="8" customFormat="1" ht="41.25" customHeight="1" thickTop="1" x14ac:dyDescent="0.25">
      <c r="A47" s="312" t="s">
        <v>20</v>
      </c>
      <c r="B47" s="313" t="s">
        <v>454</v>
      </c>
      <c r="C47" s="94"/>
      <c r="D47" s="95"/>
      <c r="E47" s="96"/>
      <c r="F47" s="97"/>
      <c r="G47" s="94"/>
      <c r="H47" s="97"/>
      <c r="I47" s="6"/>
      <c r="J47" s="7"/>
      <c r="K47" s="278"/>
      <c r="L47" s="95"/>
      <c r="M47" s="94"/>
      <c r="N47" s="95"/>
      <c r="O47" s="315" t="s">
        <v>20</v>
      </c>
      <c r="P47" s="316" t="s">
        <v>454</v>
      </c>
      <c r="Q47" s="6"/>
      <c r="R47" s="7"/>
      <c r="S47" s="85"/>
      <c r="T47" s="86"/>
      <c r="U47" s="85"/>
      <c r="V47" s="143"/>
      <c r="W47" s="128"/>
      <c r="X47" s="160"/>
    </row>
    <row r="48" spans="1:35" s="8" customFormat="1" ht="43.5" customHeight="1" thickBot="1" x14ac:dyDescent="0.3">
      <c r="A48" s="312"/>
      <c r="B48" s="319"/>
      <c r="C48" s="126" t="s">
        <v>480</v>
      </c>
      <c r="D48" s="127" t="s">
        <v>15</v>
      </c>
      <c r="E48" s="100"/>
      <c r="F48" s="101"/>
      <c r="G48" s="39" t="s">
        <v>490</v>
      </c>
      <c r="H48" s="39" t="s">
        <v>16</v>
      </c>
      <c r="I48" s="100"/>
      <c r="J48" s="101"/>
      <c r="K48" s="270" t="s">
        <v>465</v>
      </c>
      <c r="L48" s="296" t="s">
        <v>15</v>
      </c>
      <c r="M48" s="6"/>
      <c r="N48" s="101"/>
      <c r="O48" s="315"/>
      <c r="P48" s="316"/>
      <c r="Q48" s="104" t="s">
        <v>431</v>
      </c>
      <c r="R48" s="214" t="s">
        <v>101</v>
      </c>
      <c r="S48" s="100"/>
      <c r="T48" s="101"/>
      <c r="U48" s="50"/>
      <c r="V48" s="45"/>
      <c r="W48" s="100"/>
      <c r="X48" s="145"/>
    </row>
    <row r="49" spans="1:25" s="8" customFormat="1" ht="41.25" customHeight="1" thickTop="1" x14ac:dyDescent="0.25">
      <c r="A49" s="317" t="s">
        <v>22</v>
      </c>
      <c r="B49" s="313" t="s">
        <v>455</v>
      </c>
      <c r="C49" s="94"/>
      <c r="D49" s="94"/>
      <c r="E49" s="96"/>
      <c r="F49" s="96"/>
      <c r="G49" s="94"/>
      <c r="H49" s="95"/>
      <c r="I49" s="6"/>
      <c r="J49" s="95"/>
      <c r="K49" s="94"/>
      <c r="L49" s="95"/>
      <c r="M49" s="94"/>
      <c r="N49" s="95"/>
      <c r="O49" s="314" t="s">
        <v>22</v>
      </c>
      <c r="P49" s="321" t="s">
        <v>455</v>
      </c>
      <c r="Q49" s="94"/>
      <c r="R49" s="95"/>
      <c r="S49" s="94"/>
      <c r="T49" s="95"/>
      <c r="U49" s="94"/>
      <c r="V49" s="146"/>
      <c r="W49" s="97"/>
      <c r="X49" s="213"/>
    </row>
    <row r="50" spans="1:25" s="8" customFormat="1" ht="45" customHeight="1" thickBot="1" x14ac:dyDescent="0.3">
      <c r="A50" s="318"/>
      <c r="B50" s="319"/>
      <c r="C50" s="126" t="s">
        <v>473</v>
      </c>
      <c r="D50" s="127" t="s">
        <v>16</v>
      </c>
      <c r="E50" s="139" t="s">
        <v>347</v>
      </c>
      <c r="F50" s="196" t="s">
        <v>16</v>
      </c>
      <c r="G50" s="46"/>
      <c r="H50" s="101"/>
      <c r="I50" s="99" t="s">
        <v>458</v>
      </c>
      <c r="J50" s="185" t="s">
        <v>15</v>
      </c>
      <c r="K50" s="191"/>
      <c r="L50" s="101"/>
      <c r="M50" s="85"/>
      <c r="N50" s="101"/>
      <c r="O50" s="320"/>
      <c r="P50" s="322"/>
      <c r="Q50" s="191"/>
      <c r="R50" s="191"/>
      <c r="S50" s="191"/>
      <c r="T50" s="191"/>
      <c r="U50" s="6"/>
      <c r="V50" s="145"/>
      <c r="W50" s="104" t="s">
        <v>494</v>
      </c>
      <c r="X50" s="214" t="s">
        <v>101</v>
      </c>
      <c r="Y50" s="203"/>
    </row>
    <row r="51" spans="1:25" s="8" customFormat="1" ht="40.5" customHeight="1" thickTop="1" x14ac:dyDescent="0.25">
      <c r="A51" s="317" t="s">
        <v>23</v>
      </c>
      <c r="B51" s="313" t="s">
        <v>456</v>
      </c>
      <c r="C51" s="94"/>
      <c r="D51" s="95"/>
      <c r="E51" s="46"/>
      <c r="F51" s="95"/>
      <c r="G51" s="94"/>
      <c r="H51" s="95"/>
      <c r="I51" s="215" t="s">
        <v>428</v>
      </c>
      <c r="J51" s="81" t="s">
        <v>16</v>
      </c>
      <c r="K51" s="96"/>
      <c r="L51" s="97"/>
      <c r="M51" s="94"/>
      <c r="N51" s="169"/>
      <c r="O51" s="314" t="s">
        <v>23</v>
      </c>
      <c r="P51" s="316" t="s">
        <v>456</v>
      </c>
      <c r="Q51" s="94"/>
      <c r="R51" s="7"/>
      <c r="S51" s="94"/>
      <c r="T51" s="85"/>
      <c r="U51" s="94"/>
      <c r="V51" s="146"/>
      <c r="W51" s="109"/>
      <c r="X51" s="133"/>
    </row>
    <row r="52" spans="1:25" s="8" customFormat="1" ht="45" customHeight="1" thickBot="1" x14ac:dyDescent="0.3">
      <c r="A52" s="318"/>
      <c r="B52" s="319"/>
      <c r="C52" s="201" t="s">
        <v>463</v>
      </c>
      <c r="D52" s="287" t="s">
        <v>16</v>
      </c>
      <c r="E52" s="100"/>
      <c r="F52" s="47"/>
      <c r="G52" s="100"/>
      <c r="H52" s="47"/>
      <c r="I52" s="108" t="s">
        <v>471</v>
      </c>
      <c r="J52" s="127" t="s">
        <v>15</v>
      </c>
      <c r="K52" s="210" t="s">
        <v>469</v>
      </c>
      <c r="L52" s="209" t="s">
        <v>15</v>
      </c>
      <c r="M52" s="85"/>
      <c r="N52" s="101"/>
      <c r="O52" s="320"/>
      <c r="P52" s="316"/>
      <c r="Q52" s="100"/>
      <c r="R52" s="101"/>
      <c r="S52" s="100"/>
      <c r="T52" s="101"/>
      <c r="U52" s="171"/>
      <c r="V52" s="101"/>
      <c r="W52" s="100"/>
      <c r="X52" s="101"/>
    </row>
    <row r="53" spans="1:25" s="8" customFormat="1" ht="42.75" customHeight="1" thickTop="1" thickBot="1" x14ac:dyDescent="0.3">
      <c r="A53" s="150" t="s">
        <v>25</v>
      </c>
      <c r="B53" s="91" t="s">
        <v>457</v>
      </c>
      <c r="C53" s="94"/>
      <c r="D53" s="95"/>
      <c r="E53" s="151"/>
      <c r="F53" s="154"/>
      <c r="G53" s="217"/>
      <c r="H53" s="152"/>
      <c r="I53" s="151"/>
      <c r="J53" s="152"/>
      <c r="K53" s="151"/>
      <c r="L53" s="152"/>
      <c r="M53" s="151"/>
      <c r="N53" s="154"/>
      <c r="O53" s="183" t="s">
        <v>25</v>
      </c>
      <c r="P53" s="195" t="s">
        <v>457</v>
      </c>
      <c r="Q53" s="153"/>
      <c r="R53" s="152"/>
      <c r="S53" s="151"/>
      <c r="T53" s="152"/>
      <c r="U53" s="153"/>
      <c r="V53" s="154"/>
      <c r="W53" s="155"/>
      <c r="X53" s="156"/>
    </row>
    <row r="54" spans="1:25" s="8" customFormat="1" ht="42.75" hidden="1" customHeight="1" thickTop="1" thickBot="1" x14ac:dyDescent="0.3">
      <c r="A54" s="147" t="s">
        <v>69</v>
      </c>
      <c r="B54" s="222"/>
      <c r="C54" s="46"/>
      <c r="D54" s="47"/>
      <c r="E54" s="85"/>
      <c r="F54" s="86"/>
      <c r="G54" s="148"/>
      <c r="H54" s="86"/>
      <c r="I54" s="85"/>
      <c r="J54" s="86"/>
      <c r="K54" s="85"/>
      <c r="L54" s="86"/>
      <c r="M54" s="46"/>
      <c r="N54" s="86"/>
      <c r="O54" s="149" t="s">
        <v>69</v>
      </c>
      <c r="P54" s="74" t="s">
        <v>95</v>
      </c>
      <c r="Q54" s="128"/>
      <c r="R54" s="111"/>
      <c r="S54" s="46"/>
      <c r="T54" s="86"/>
      <c r="U54" s="48"/>
      <c r="V54" s="65"/>
      <c r="W54" s="128"/>
      <c r="X54" s="129"/>
    </row>
    <row r="55" spans="1:25" ht="29.25" customHeight="1" thickTop="1" x14ac:dyDescent="0.25">
      <c r="B55" s="223"/>
      <c r="C55" s="223"/>
      <c r="D55" s="223"/>
      <c r="G55" s="42"/>
      <c r="I55" s="15" t="s">
        <v>43</v>
      </c>
      <c r="J55" s="15"/>
      <c r="K55" s="16" t="s">
        <v>1</v>
      </c>
      <c r="L55" s="16" t="s">
        <v>44</v>
      </c>
      <c r="M55" s="16" t="s">
        <v>1</v>
      </c>
      <c r="N55" s="16" t="s">
        <v>44</v>
      </c>
      <c r="O55" s="330" t="s">
        <v>45</v>
      </c>
      <c r="P55" s="330"/>
      <c r="Q55" s="16" t="s">
        <v>46</v>
      </c>
      <c r="R55" s="16" t="s">
        <v>1</v>
      </c>
      <c r="S55" s="16" t="s">
        <v>44</v>
      </c>
      <c r="T55" s="16" t="s">
        <v>45</v>
      </c>
    </row>
    <row r="56" spans="1:25" ht="29.25" customHeight="1" x14ac:dyDescent="0.25">
      <c r="E56" t="s">
        <v>31</v>
      </c>
      <c r="I56" s="17" t="s">
        <v>47</v>
      </c>
      <c r="J56" s="18"/>
      <c r="K56" s="19">
        <f>2*(COUNTIF($C$4:$J$15,"TRANG")+COUNTIF($Q$4:$X$15,"TRANG")-COUNTIF(G15:J15,"TRANG"))</f>
        <v>18</v>
      </c>
      <c r="L56" s="19">
        <f>2*(COUNTIF($M$4:$N$15,"TRANG")+COUNTIF(K4:L15,"TRANG"))</f>
        <v>6</v>
      </c>
      <c r="M56" s="19">
        <f>2*(COUNTIF($C$4:$J$15,"TRANG")+COUNTIF($Q$4:$X$15,"TRANG")-COUNTIF(I15:L15,"TRANG"))</f>
        <v>18</v>
      </c>
      <c r="N56" s="19">
        <f>2*(COUNTIF($M$4:$N$15,"TRANG")+COUNTIF(K4:L15,"TRANG"))</f>
        <v>6</v>
      </c>
      <c r="O56" s="331">
        <f t="shared" ref="O56:O60" si="0">SUM(M56:N56)</f>
        <v>24</v>
      </c>
      <c r="P56" s="331"/>
      <c r="Q56" s="41" t="s">
        <v>47</v>
      </c>
      <c r="R56" s="19">
        <f>M56+M62+M69+M76</f>
        <v>54</v>
      </c>
      <c r="S56" s="19">
        <f>N56+N62+N69+N76</f>
        <v>22</v>
      </c>
      <c r="T56" s="19">
        <f t="shared" ref="T56:T60" si="1">SUM(R56:S56)</f>
        <v>76</v>
      </c>
    </row>
    <row r="57" spans="1:25" ht="29.25" customHeight="1" x14ac:dyDescent="0.25">
      <c r="E57" t="s">
        <v>31</v>
      </c>
      <c r="I57" s="20" t="s">
        <v>48</v>
      </c>
      <c r="J57" s="21"/>
      <c r="K57" s="22">
        <f>2*(COUNTIF($C$4:$J$15,"UYÊN")+COUNTIF($Q$4:$X$15,"UYÊN")-COUNTIF(G15:J15,"UYÊN"))</f>
        <v>16</v>
      </c>
      <c r="L57" s="22">
        <f>2*(COUNTIF($M$4:$N$15,"UYÊN")+COUNTIF(K4:L15,"UYÊN"))</f>
        <v>0</v>
      </c>
      <c r="M57" s="22">
        <f>2*(COUNTIF($C$4:$J$15,"UYÊN")+COUNTIF($Q$4:$X$15,"UYÊN")-COUNTIF(I15:L15,"UYÊN"))</f>
        <v>16</v>
      </c>
      <c r="N57" s="22">
        <f>2*(COUNTIF($M$4:$N$15,"UYÊN")+COUNTIF(K4:L15,"UYÊN"))</f>
        <v>0</v>
      </c>
      <c r="O57" s="332">
        <f t="shared" si="0"/>
        <v>16</v>
      </c>
      <c r="P57" s="332"/>
      <c r="Q57" s="33" t="s">
        <v>48</v>
      </c>
      <c r="R57" s="22">
        <f>M57+M63+M70+M77</f>
        <v>72</v>
      </c>
      <c r="S57" s="22">
        <f>N57+N63+N70+N77</f>
        <v>0</v>
      </c>
      <c r="T57" s="22">
        <f t="shared" si="1"/>
        <v>72</v>
      </c>
    </row>
    <row r="58" spans="1:25" ht="29.25" customHeight="1" x14ac:dyDescent="0.25">
      <c r="C58" s="282"/>
      <c r="G58" t="s">
        <v>31</v>
      </c>
      <c r="I58" s="23"/>
      <c r="J58" s="24"/>
      <c r="K58" s="10">
        <f>2*(COUNTIF($C$4:$J$15,"NGUYÊN")+COUNTIF($Q$4:$X$15,"NGUYÊN")-COUNTIF(G15:J15,"NGUYÊN"))</f>
        <v>0</v>
      </c>
      <c r="L58" s="10">
        <f>2*(COUNTIF($M$4:$N$15,"NGUYÊN")+COUNTIF(K3:L13,"NGUYÊN"))</f>
        <v>0</v>
      </c>
      <c r="M58" s="10">
        <f>2*(COUNTIF($C$4:$J$15,"NGUYÊN")+COUNTIF($Q$4:$X$15,"NGUYÊN")-COUNTIF(I15:L15,"NGUYÊN"))</f>
        <v>0</v>
      </c>
      <c r="N58" s="10">
        <f>2*(COUNTIF($M$4:$N$15,"NGUYÊN")+COUNTIF(K3:L13,"NGUYÊN"))</f>
        <v>0</v>
      </c>
      <c r="O58" s="333">
        <f t="shared" si="0"/>
        <v>0</v>
      </c>
      <c r="P58" s="333"/>
      <c r="Q58" s="35"/>
      <c r="R58" s="10">
        <f t="shared" ref="R58:S60" si="2">M58+M65+M72+M79</f>
        <v>0</v>
      </c>
      <c r="S58" s="10">
        <f t="shared" si="2"/>
        <v>0</v>
      </c>
      <c r="T58" s="10">
        <f t="shared" si="1"/>
        <v>0</v>
      </c>
    </row>
    <row r="59" spans="1:25" ht="29.25" customHeight="1" x14ac:dyDescent="0.25">
      <c r="I59" s="30" t="s">
        <v>187</v>
      </c>
      <c r="J59" s="31"/>
      <c r="K59" s="32">
        <f>2*(COUNTIF($C$4:$J$15,"HOÀNG")+COUNTIF($Q$4:$X$15,"HOÀNG")-COUNTIF(G16:J16,"HOÀNG"))</f>
        <v>4</v>
      </c>
      <c r="L59" s="32">
        <f>2*(COUNTIF($M$4:$N$15,"HOÀNG")+COUNTIF(K4:L15,"HOÀNG"))</f>
        <v>0</v>
      </c>
      <c r="M59" s="32">
        <f>2*(COUNTIF($C$4:$J$15,"HOÀNG")+COUNTIF($Q$4:$X$15,"HOÀNG")-COUNTIF(I16:L16,"HOÀNG"))</f>
        <v>4</v>
      </c>
      <c r="N59" s="32">
        <f>2*(COUNTIF($M$4:$N$15,"HOÀNG")+COUNTIF(K4:L15,"HOÀNG"))</f>
        <v>0</v>
      </c>
      <c r="O59" s="334">
        <f>SUM(M59:N59)</f>
        <v>4</v>
      </c>
      <c r="P59" s="334"/>
      <c r="Q59" s="30" t="s">
        <v>187</v>
      </c>
      <c r="R59" s="32">
        <f t="shared" si="2"/>
        <v>8</v>
      </c>
      <c r="S59" s="32">
        <f t="shared" si="2"/>
        <v>0</v>
      </c>
      <c r="T59" s="32">
        <f t="shared" si="1"/>
        <v>8</v>
      </c>
    </row>
    <row r="60" spans="1:25" ht="29.25" customHeight="1" x14ac:dyDescent="0.25">
      <c r="I60" s="77" t="s">
        <v>98</v>
      </c>
      <c r="J60" s="78"/>
      <c r="K60" s="79">
        <f>2*(COUNTIF($C$4:$J$15,"HIẾU")+COUNTIF($Q$4:$X$15,"HIẾU")-COUNTIF(G17:J17,"HIẾU"))</f>
        <v>6</v>
      </c>
      <c r="L60" s="79">
        <f>2*(COUNTIF($M$4:$N$15,"HIẾU")+COUNTIF(K5:L16,"HIẾU"))</f>
        <v>0</v>
      </c>
      <c r="M60" s="79">
        <f>2*(COUNTIF($C$4:$J$15,"HIẾU")+COUNTIF($Q$4:$X$15,"HIẾU")-COUNTIF(I18:L18,"HIẾU"))</f>
        <v>6</v>
      </c>
      <c r="N60" s="79">
        <f>2*(COUNTIF($M$4:$N$15,"HIẾU")+COUNTIF(K5:L16,"HIẾU"))</f>
        <v>0</v>
      </c>
      <c r="O60" s="335">
        <f t="shared" si="0"/>
        <v>6</v>
      </c>
      <c r="P60" s="336"/>
      <c r="Q60" s="79" t="s">
        <v>98</v>
      </c>
      <c r="R60" s="11">
        <f>M60+M67+M74+M81</f>
        <v>18</v>
      </c>
      <c r="S60" s="11">
        <f t="shared" si="2"/>
        <v>0</v>
      </c>
      <c r="T60" s="11">
        <f t="shared" si="1"/>
        <v>18</v>
      </c>
    </row>
    <row r="61" spans="1:25" ht="29.25" customHeight="1" x14ac:dyDescent="0.25">
      <c r="I61" s="15" t="s">
        <v>51</v>
      </c>
      <c r="J61" s="25"/>
      <c r="K61" s="16" t="s">
        <v>1</v>
      </c>
      <c r="L61" s="16" t="s">
        <v>44</v>
      </c>
      <c r="M61" s="16" t="s">
        <v>1</v>
      </c>
      <c r="N61" s="16" t="s">
        <v>44</v>
      </c>
      <c r="O61" s="330" t="s">
        <v>45</v>
      </c>
      <c r="P61" s="330"/>
      <c r="T61" s="44"/>
      <c r="U61" t="s">
        <v>52</v>
      </c>
    </row>
    <row r="62" spans="1:25" ht="29.25" customHeight="1" x14ac:dyDescent="0.25">
      <c r="I62" s="17" t="s">
        <v>47</v>
      </c>
      <c r="J62" s="18"/>
      <c r="K62" s="19">
        <f>2*(COUNTIF($C$17:$J$28,"TRANG")+COUNTIF($Q$17:$X$28,"TRANG")-COUNTIF(G28:J28,"TRANG"))</f>
        <v>10</v>
      </c>
      <c r="L62" s="19">
        <f>2*(COUNTIF($M$17:$N$28,"TRANG")+COUNTIF(K17:L28,"TRANG"))</f>
        <v>4</v>
      </c>
      <c r="M62" s="19">
        <f>2*(COUNTIF($C$17:$J$28,"TRANG")+COUNTIF($Q$17:$X$28,"TRANG")-COUNTIF(I28:L28,"TRANG"))</f>
        <v>10</v>
      </c>
      <c r="N62" s="19">
        <f>2*(COUNTIF($M$17:$N$28,"TRANG")+COUNTIF(K17:L28,"TRANG"))</f>
        <v>4</v>
      </c>
      <c r="O62" s="331">
        <f t="shared" ref="O62:O67" si="3">SUM(M62:N62)</f>
        <v>14</v>
      </c>
      <c r="P62" s="331"/>
      <c r="T62" s="44"/>
    </row>
    <row r="63" spans="1:25" ht="29.25" customHeight="1" x14ac:dyDescent="0.25">
      <c r="I63" s="20" t="s">
        <v>48</v>
      </c>
      <c r="J63" s="21"/>
      <c r="K63" s="33">
        <f>2*(COUNTIF($C$17:$J$28,"UYÊN")+COUNTIF($Q$17:$X$28,"UYÊN")-COUNTIF(G29:J29,"UYÊN"))</f>
        <v>20</v>
      </c>
      <c r="L63" s="22">
        <f>2*(COUNTIF($M$17:$N$28,"UYÊN")+COUNTIF(K17:L28,"UYÊN"))</f>
        <v>0</v>
      </c>
      <c r="M63" s="33">
        <f>2*(COUNTIF($C$17:$J$28,"UYÊN")+COUNTIF($Q$17:$X$28,"UYÊN")-COUNTIF(I29:L29,"UYÊN"))</f>
        <v>20</v>
      </c>
      <c r="N63" s="22">
        <f>2*(COUNTIF($M$17:$N$28,"UYÊN")+COUNTIF(K17:L28,"UYÊN"))</f>
        <v>0</v>
      </c>
      <c r="O63" s="332">
        <f t="shared" si="3"/>
        <v>20</v>
      </c>
      <c r="P63" s="332"/>
      <c r="T63" s="44"/>
    </row>
    <row r="64" spans="1:25" ht="29.25" hidden="1" customHeight="1" x14ac:dyDescent="0.4">
      <c r="H64" s="26"/>
      <c r="I64" s="28"/>
      <c r="J64" s="29"/>
      <c r="K64" s="34"/>
      <c r="L64" s="13"/>
      <c r="M64" s="34"/>
      <c r="N64" s="13"/>
      <c r="O64" s="338"/>
      <c r="P64" s="338"/>
      <c r="T64" s="44"/>
    </row>
    <row r="65" spans="7:20" ht="29.25" customHeight="1" x14ac:dyDescent="0.4">
      <c r="H65" s="26"/>
      <c r="I65" s="23"/>
      <c r="J65" s="24"/>
      <c r="K65" s="35">
        <f>2*(COUNTIF($C$17:$J$28,"NGUYÊN")+COUNTIF($Q$17:$X$28,"NGUYÊN")-COUNTIF(G31:J32,"NGUYÊN"))</f>
        <v>0</v>
      </c>
      <c r="L65" s="10">
        <f>2*(COUNTIF($M$17:$N$28,"NGUYÊN")+COUNTIF(K16:L26,"NGUYÊN"))</f>
        <v>0</v>
      </c>
      <c r="M65" s="10">
        <f>2*(COUNTIF($C$4:$J$15,"NGUYÊN")+COUNTIF($Q$4:$X$15,"NGUYÊN")-COUNTIF(H21:J21,"NGUYÊN"))</f>
        <v>0</v>
      </c>
      <c r="N65" s="10">
        <f>2*(COUNTIF($M$17:$N$28,"NGUYÊN")+COUNTIF(K16:L26,"NGUYÊN"))</f>
        <v>0</v>
      </c>
      <c r="O65" s="333">
        <f t="shared" si="3"/>
        <v>0</v>
      </c>
      <c r="P65" s="333"/>
      <c r="T65" s="44"/>
    </row>
    <row r="66" spans="7:20" ht="29.25" customHeight="1" x14ac:dyDescent="0.4">
      <c r="H66" s="26"/>
      <c r="I66" s="30" t="s">
        <v>187</v>
      </c>
      <c r="J66" s="31"/>
      <c r="K66" s="40">
        <f>2*(COUNTIF($C$17:$J$28,"HOÀNG")+COUNTIF($Q$17:$X$28,"HOÀNG")-COUNTIF(G32:J33,"HOÀNG"))</f>
        <v>0</v>
      </c>
      <c r="L66" s="32">
        <f>2*(COUNTIF($M$17:$N$28,"HOÀNG")+COUNTIF(K17:L28,"HOÀNG"))</f>
        <v>0</v>
      </c>
      <c r="M66" s="40">
        <f>2*(COUNTIF($C$17:$J$28,"HOÀNG")+COUNTIF($Q$17:$X$28,"HOÀNG")-COUNTIF(I32:L33,"HOÀNG"))</f>
        <v>0</v>
      </c>
      <c r="N66" s="32">
        <f>2*(COUNTIF($M$17:$N$28,"HOÀNG")+COUNTIF(K17:L28,"HOÀNG"))</f>
        <v>0</v>
      </c>
      <c r="O66" s="334">
        <f t="shared" si="3"/>
        <v>0</v>
      </c>
      <c r="P66" s="334"/>
      <c r="T66" s="44"/>
    </row>
    <row r="67" spans="7:20" ht="29.25" customHeight="1" x14ac:dyDescent="0.4">
      <c r="H67" s="26"/>
      <c r="I67" s="77" t="s">
        <v>98</v>
      </c>
      <c r="J67" s="78"/>
      <c r="K67" s="79">
        <f>2*(COUNTIF($C$17:$J$28,"HIẾU")+COUNTIF($Q$17:$X$28,"HIẾU")-COUNTIF(G33:J34,"HIẾU"))</f>
        <v>4</v>
      </c>
      <c r="L67" s="11">
        <f>2*(COUNTIF($M$17:$N$28,"HIẾU")+COUNTIF(K18:L29,"HIẾU"))</f>
        <v>0</v>
      </c>
      <c r="M67" s="79">
        <f>2*(COUNTIF($C$17:$J$28,"HIẾU")+COUNTIF($Q$17:$X$28,"HIẾU")-COUNTIF(I33:L34,"HIẾU"))</f>
        <v>4</v>
      </c>
      <c r="N67" s="11">
        <f>2*(COUNTIF($M$17:$N$28,"HIẾU")+COUNTIF(K18:L29,"HIẾU"))</f>
        <v>0</v>
      </c>
      <c r="O67" s="339">
        <f t="shared" si="3"/>
        <v>4</v>
      </c>
      <c r="P67" s="339"/>
      <c r="T67" s="44"/>
    </row>
    <row r="68" spans="7:20" ht="29.25" customHeight="1" x14ac:dyDescent="0.25">
      <c r="I68" s="15" t="s">
        <v>53</v>
      </c>
      <c r="J68" s="25"/>
      <c r="K68" s="16" t="s">
        <v>1</v>
      </c>
      <c r="L68" s="16" t="s">
        <v>44</v>
      </c>
      <c r="M68" s="16" t="s">
        <v>1</v>
      </c>
      <c r="N68" s="16" t="s">
        <v>44</v>
      </c>
      <c r="O68" s="330" t="s">
        <v>45</v>
      </c>
      <c r="P68" s="330"/>
      <c r="T68" s="44"/>
    </row>
    <row r="69" spans="7:20" ht="29.25" customHeight="1" x14ac:dyDescent="0.25">
      <c r="G69" s="337"/>
      <c r="I69" s="17" t="s">
        <v>47</v>
      </c>
      <c r="J69" s="18"/>
      <c r="K69" s="19">
        <f>2*(COUNTIF($C$30:$J$41,"TRANG")+COUNTIF($Q$30:$X$41,"TRANG")-COUNTIF($G$41:$J$41,"TRANG"))</f>
        <v>16</v>
      </c>
      <c r="L69" s="19">
        <f>2*(COUNTIF($M$30:$N$41,"TRANG")+COUNTIF(K31:L41,"TRANG"))</f>
        <v>6</v>
      </c>
      <c r="M69" s="19">
        <f>2*(COUNTIF($C$30:$J$41,"TRANG")+COUNTIF($Q$30:$X$41,"TRANG")-COUNTIF($G$41:$J$41,"TRANG"))</f>
        <v>16</v>
      </c>
      <c r="N69" s="19">
        <f>2*(COUNTIF($M$30:$N$41,"TRANG")+COUNTIF(K31:L41,"TRANG"))</f>
        <v>6</v>
      </c>
      <c r="O69" s="331">
        <f t="shared" ref="O69:O74" si="4">SUM(M69:N69)</f>
        <v>22</v>
      </c>
      <c r="P69" s="331"/>
      <c r="T69" s="44"/>
    </row>
    <row r="70" spans="7:20" ht="29.25" customHeight="1" x14ac:dyDescent="0.25">
      <c r="G70" s="337"/>
      <c r="I70" s="20" t="s">
        <v>48</v>
      </c>
      <c r="J70" s="21"/>
      <c r="K70" s="22">
        <f>2*(COUNTIF($C$30:$J$41,"UYÊN")+COUNTIF($Q$30:$X$41,"UYÊN")-COUNTIF($G$41:$J$41,"UYÊN"))</f>
        <v>20</v>
      </c>
      <c r="L70" s="22">
        <f>2*(COUNTIF($M$30:$N$41,"UYÊN")+COUNTIF(K31:L41,"UYÊN"))</f>
        <v>0</v>
      </c>
      <c r="M70" s="22">
        <f>2*(COUNTIF($C$30:$J$41,"UYÊN")+COUNTIF($Q$30:$X$41,"UYÊN")-COUNTIF($G$41:$J$41,"UYÊN"))</f>
        <v>20</v>
      </c>
      <c r="N70" s="22">
        <f>2*(COUNTIF($M$30:$N$41,"UYÊN")+COUNTIF(K31:L41,"UYÊN"))</f>
        <v>0</v>
      </c>
      <c r="O70" s="332">
        <f t="shared" si="4"/>
        <v>20</v>
      </c>
      <c r="P70" s="332"/>
      <c r="T70" s="44"/>
    </row>
    <row r="71" spans="7:20" ht="29.25" hidden="1" customHeight="1" x14ac:dyDescent="0.25">
      <c r="G71" s="337"/>
      <c r="I71" s="28"/>
      <c r="J71" s="29"/>
      <c r="K71" s="13"/>
      <c r="L71" s="13"/>
      <c r="M71" s="13"/>
      <c r="N71" s="13"/>
      <c r="O71" s="338"/>
      <c r="P71" s="338"/>
      <c r="T71" s="44"/>
    </row>
    <row r="72" spans="7:20" ht="29.25" customHeight="1" x14ac:dyDescent="0.25">
      <c r="G72" s="337"/>
      <c r="I72" s="23"/>
      <c r="J72" s="24"/>
      <c r="K72" s="10">
        <f>2*(COUNTIF($C$30:$J$41,"NGUYÊN")+COUNTIF($Q$30:$X$41,"NGUYÊN")-COUNTIF($G$41:$J$41,"NGUYÊN"))</f>
        <v>0</v>
      </c>
      <c r="L72" s="10">
        <f>2*(COUNTIF($M$30:$N$41,"NGUYÊN")+COUNTIF(K29:L39,"NGUYÊN"))</f>
        <v>0</v>
      </c>
      <c r="M72" s="10">
        <f>2*(COUNTIF($C$30:$J$41,"NGUYÊN")+COUNTIF($Q$30:$X$41,"NGUYÊN")-COUNTIF($G$41:$J$41,"NGUYÊN"))</f>
        <v>0</v>
      </c>
      <c r="N72" s="10">
        <f>2*(COUNTIF($M$30:$N$41,"NGUYÊN")+COUNTIF(K29:L39,"NGUYÊN"))</f>
        <v>0</v>
      </c>
      <c r="O72" s="333">
        <f t="shared" si="4"/>
        <v>0</v>
      </c>
      <c r="P72" s="333"/>
      <c r="T72" s="44"/>
    </row>
    <row r="73" spans="7:20" ht="29.25" customHeight="1" x14ac:dyDescent="0.25">
      <c r="G73" s="337"/>
      <c r="I73" s="30" t="s">
        <v>187</v>
      </c>
      <c r="J73" s="31"/>
      <c r="K73" s="32">
        <f>2*(COUNTIF($C$30:$J$41,"HOÀNG")+COUNTIF($Q$30:$X$41,"HOÀNG")-COUNTIF($G$41:$J$41,"HOÀNG"))</f>
        <v>4</v>
      </c>
      <c r="L73" s="32">
        <f>2*(COUNTIF($M$30:$N$41,"HOÀNG")+COUNTIF(K31:L41,"HOÀNG"))</f>
        <v>0</v>
      </c>
      <c r="M73" s="32">
        <f>2*(COUNTIF($C$30:$J$41,"HOÀNG")+COUNTIF($Q$30:$X$41,"HOÀNG")-COUNTIF($G$41:$J$41,"HOÀNG"))</f>
        <v>4</v>
      </c>
      <c r="N73" s="32">
        <f>2*(COUNTIF($M$30:$N$41,"HOÀNG")+COUNTIF(K31:L41,"HOÀNG"))</f>
        <v>0</v>
      </c>
      <c r="O73" s="334">
        <f t="shared" si="4"/>
        <v>4</v>
      </c>
      <c r="P73" s="334"/>
      <c r="T73" s="44"/>
    </row>
    <row r="74" spans="7:20" ht="29.25" customHeight="1" x14ac:dyDescent="0.5">
      <c r="G74" s="76"/>
      <c r="I74" s="77" t="s">
        <v>98</v>
      </c>
      <c r="J74" s="78"/>
      <c r="K74" s="11">
        <f>2*(COUNTIF($C$30:$J$41,"HIẾU")+COUNTIF($Q$30:$X$41,"HIẾU")-COUNTIF($G$41:$J$41,"HIẾU"))</f>
        <v>4</v>
      </c>
      <c r="L74" s="11">
        <f>2*(COUNTIF($M$30:$N$41,"HIẾU")+COUNTIF(K32:L42,"HIẾU"))</f>
        <v>0</v>
      </c>
      <c r="M74" s="11">
        <f>2*(COUNTIF($C$30:$J$41,"HIẾU")+COUNTIF($Q$30:$X$41,"HIẾU")-COUNTIF($G$41:$J$41,"HIẾU"))</f>
        <v>4</v>
      </c>
      <c r="N74" s="11">
        <f>2*(COUNTIF($M$30:$N$41,"HIẾU")+COUNTIF(K32:L42,"HIẾU"))</f>
        <v>0</v>
      </c>
      <c r="O74" s="339">
        <f t="shared" si="4"/>
        <v>4</v>
      </c>
      <c r="P74" s="339"/>
      <c r="T74" s="44"/>
    </row>
    <row r="75" spans="7:20" ht="29.25" customHeight="1" x14ac:dyDescent="0.25">
      <c r="I75" s="15" t="s">
        <v>54</v>
      </c>
      <c r="J75" s="25"/>
      <c r="K75" s="16" t="s">
        <v>1</v>
      </c>
      <c r="L75" s="16" t="s">
        <v>44</v>
      </c>
      <c r="M75" s="16" t="s">
        <v>1</v>
      </c>
      <c r="N75" s="16" t="s">
        <v>44</v>
      </c>
      <c r="O75" s="330" t="s">
        <v>45</v>
      </c>
      <c r="P75" s="330"/>
      <c r="T75" s="44"/>
    </row>
    <row r="76" spans="7:20" ht="29.25" customHeight="1" x14ac:dyDescent="0.25">
      <c r="I76" s="17" t="s">
        <v>47</v>
      </c>
      <c r="J76" s="18"/>
      <c r="K76" s="19">
        <f>2*(COUNTIF($C$43:$J$54,"TRANG")+COUNTIF($Q$43:$X$54,"TRANG")-COUNTIF($G$54:$J$54,"TRANG"))</f>
        <v>10</v>
      </c>
      <c r="L76" s="19">
        <f>2*(COUNTIF($M$43:$N$54,"TRANG")+COUNTIF(K43:L54,"TRANG"))</f>
        <v>6</v>
      </c>
      <c r="M76" s="19">
        <f>2*(COUNTIF($C$43:$J$54,"TRANG")+COUNTIF($Q$43:$X$54,"TRANG")-COUNTIF($G$54:$J$54,"TRANG"))</f>
        <v>10</v>
      </c>
      <c r="N76" s="19">
        <f>2*(COUNTIF($M$43:$N$54,"TRANG")+COUNTIF(K43:L54,"TRANG"))</f>
        <v>6</v>
      </c>
      <c r="O76" s="331">
        <f t="shared" ref="O76:O81" si="5">SUM(M76:N76)</f>
        <v>16</v>
      </c>
      <c r="P76" s="331"/>
      <c r="T76" s="44"/>
    </row>
    <row r="77" spans="7:20" ht="29.25" customHeight="1" x14ac:dyDescent="0.25">
      <c r="I77" s="20" t="s">
        <v>48</v>
      </c>
      <c r="J77" s="21"/>
      <c r="K77" s="22">
        <f>2*(COUNTIF($C$43:$J$54,"UYÊN")+COUNTIF($Q$43:$X$54,"UYÊN")-COUNTIF($G$54:$J$54,"UYÊN"))</f>
        <v>16</v>
      </c>
      <c r="L77" s="22">
        <f>2*(COUNTIF($M$43:$N$54,"UYÊN")+COUNTIF(K43:L54,"UYÊN"))</f>
        <v>0</v>
      </c>
      <c r="M77" s="22">
        <f>2*(COUNTIF($C$43:$J$54,"UYÊN")+COUNTIF($Q$43:$X$54,"UYÊN")-COUNTIF($G$54:$J$54,"UYÊN"))</f>
        <v>16</v>
      </c>
      <c r="N77" s="22">
        <f>2*(COUNTIF($M$43:$N$54,"UYÊN")+COUNTIF(K43:L54,"UYÊN"))</f>
        <v>0</v>
      </c>
      <c r="O77" s="332">
        <f t="shared" si="5"/>
        <v>16</v>
      </c>
      <c r="P77" s="332"/>
      <c r="T77" s="44"/>
    </row>
    <row r="78" spans="7:20" ht="29.25" hidden="1" customHeight="1" x14ac:dyDescent="0.4">
      <c r="H78" s="26"/>
      <c r="I78" s="28"/>
      <c r="J78" s="29"/>
      <c r="K78" s="13"/>
      <c r="L78" s="13"/>
      <c r="M78" s="13"/>
      <c r="N78" s="13"/>
      <c r="O78" s="338"/>
      <c r="P78" s="338"/>
      <c r="T78" s="44"/>
    </row>
    <row r="79" spans="7:20" ht="29.25" customHeight="1" x14ac:dyDescent="0.4">
      <c r="H79" s="26"/>
      <c r="I79" s="23"/>
      <c r="J79" s="24"/>
      <c r="K79" s="10">
        <f>2*(COUNTIF($C$43:$J$54,"NGUYÊN")+COUNTIF($Q$43:$X$54,"NGUYÊN")-COUNTIF($G$54:$J$54,"NGUYÊN"))</f>
        <v>0</v>
      </c>
      <c r="L79" s="10">
        <f>2*(COUNTIF($M$43:$N$54,"NGUYÊN")+COUNTIF(K42:L52,"NGUYÊN"))</f>
        <v>0</v>
      </c>
      <c r="M79" s="10">
        <f>2*(COUNTIF($C$43:$J$54,"NGUYÊN")+COUNTIF($Q$43:$X$54,"NGUYÊN")-COUNTIF($G$54:$J$54,"NGUYÊN"))</f>
        <v>0</v>
      </c>
      <c r="N79" s="10">
        <f>2*(COUNTIF($M$43:$N$54,"NGUYÊN")+COUNTIF(K42:L52,"NGUYÊN"))</f>
        <v>0</v>
      </c>
      <c r="O79" s="333">
        <f t="shared" si="5"/>
        <v>0</v>
      </c>
      <c r="P79" s="333"/>
      <c r="T79" s="44"/>
    </row>
    <row r="80" spans="7:20" ht="26.25" x14ac:dyDescent="0.4">
      <c r="H80" s="26"/>
      <c r="I80" s="30" t="s">
        <v>187</v>
      </c>
      <c r="J80" s="31"/>
      <c r="K80" s="32">
        <f>2*(COUNTIF($C$43:$J$54,"HOÀNG")+COUNTIF($Q$43:$X$54,"HOÀNG")-COUNTIF($G$54:$J$54,"HOÀNG"))</f>
        <v>0</v>
      </c>
      <c r="L80" s="32">
        <f>2*(COUNTIF($M$43:$N$54,"DÂN")+COUNTIF(K43:L54,"DÂN"))</f>
        <v>0</v>
      </c>
      <c r="M80" s="32">
        <f>2*(COUNTIF($C$43:$J$54,"HOÀNG")+COUNTIF($Q$43:$X$54,"HOÀNG")-COUNTIF($G$54:$J$54,"HOÀNG"))</f>
        <v>0</v>
      </c>
      <c r="N80" s="32">
        <f>2*(COUNTIF($M$43:$N$54,"HOÀNG")+COUNTIF(K43:L54,"HOÀNG"))</f>
        <v>0</v>
      </c>
      <c r="O80" s="334">
        <f>SUM(M80:N80)</f>
        <v>0</v>
      </c>
      <c r="P80" s="334"/>
      <c r="T80" s="44"/>
    </row>
    <row r="81" spans="1:20" ht="26.25" x14ac:dyDescent="0.4">
      <c r="A81" s="42"/>
      <c r="H81" s="26"/>
      <c r="I81" s="77" t="s">
        <v>98</v>
      </c>
      <c r="J81" s="78"/>
      <c r="K81" s="11">
        <f>2*(COUNTIF($C$43:$J$54,"HIẾU")+COUNTIF($Q$43:$X$54,"HIẾU")-COUNTIF($G$54:$J$54,"HIẾU"))</f>
        <v>4</v>
      </c>
      <c r="L81" s="11">
        <f>2*(COUNTIF($M$43:$N$54,"HIẾU")+COUNTIF(K44:L55,"HIẾU"))</f>
        <v>0</v>
      </c>
      <c r="M81" s="11">
        <f>2*(COUNTIF($C$43:$J$54,"HIẾU")+COUNTIF($Q$43:$X$54,"HIẾU")-COUNTIF($G$54:$J$54,"HIẾU"))</f>
        <v>4</v>
      </c>
      <c r="N81" s="11">
        <f>2*(COUNTIF($M$43:$N$54,"HIẾU")+COUNTIF(K44:L55,"HIẾU"))</f>
        <v>0</v>
      </c>
      <c r="O81" s="339">
        <f t="shared" si="5"/>
        <v>4</v>
      </c>
      <c r="P81" s="339"/>
      <c r="T81" s="44"/>
    </row>
    <row r="82" spans="1:20" x14ac:dyDescent="0.25">
      <c r="T82" s="44"/>
    </row>
    <row r="83" spans="1:20" x14ac:dyDescent="0.25">
      <c r="T83" s="44"/>
    </row>
  </sheetData>
  <mergeCells count="119">
    <mergeCell ref="O80:P80"/>
    <mergeCell ref="O81:P81"/>
    <mergeCell ref="O74:P74"/>
    <mergeCell ref="O75:P75"/>
    <mergeCell ref="O76:P76"/>
    <mergeCell ref="O77:P77"/>
    <mergeCell ref="O78:P78"/>
    <mergeCell ref="O79:P79"/>
    <mergeCell ref="O67:P67"/>
    <mergeCell ref="O68:P68"/>
    <mergeCell ref="G69:G73"/>
    <mergeCell ref="O69:P69"/>
    <mergeCell ref="O70:P70"/>
    <mergeCell ref="O71:P71"/>
    <mergeCell ref="O72:P72"/>
    <mergeCell ref="O73:P73"/>
    <mergeCell ref="O61:P61"/>
    <mergeCell ref="O62:P62"/>
    <mergeCell ref="O63:P63"/>
    <mergeCell ref="O64:P64"/>
    <mergeCell ref="O65:P65"/>
    <mergeCell ref="O66:P66"/>
    <mergeCell ref="O55:P55"/>
    <mergeCell ref="O56:P56"/>
    <mergeCell ref="O57:P57"/>
    <mergeCell ref="O58:P58"/>
    <mergeCell ref="O59:P59"/>
    <mergeCell ref="O60:P60"/>
    <mergeCell ref="A49:A50"/>
    <mergeCell ref="B49:B50"/>
    <mergeCell ref="O49:O50"/>
    <mergeCell ref="P49:P50"/>
    <mergeCell ref="A51:A52"/>
    <mergeCell ref="B51:B52"/>
    <mergeCell ref="O51:O52"/>
    <mergeCell ref="P51:P52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</mergeCells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E162F-F01E-4978-B05B-CFC5783E652B}">
  <dimension ref="B1:O19"/>
  <sheetViews>
    <sheetView zoomScale="41" zoomScaleNormal="41" workbookViewId="0">
      <selection activeCell="O19" sqref="O19"/>
    </sheetView>
  </sheetViews>
  <sheetFormatPr defaultRowHeight="33.75" x14ac:dyDescent="0.5"/>
  <cols>
    <col min="2" max="2" width="16.5703125" style="59" customWidth="1"/>
    <col min="3" max="3" width="32" style="59" customWidth="1"/>
    <col min="4" max="4" width="26.42578125" style="59" customWidth="1"/>
    <col min="5" max="5" width="41.5703125" style="59" customWidth="1"/>
    <col min="6" max="6" width="25.7109375" style="59" customWidth="1"/>
    <col min="7" max="7" width="32.7109375" style="59" customWidth="1"/>
    <col min="8" max="8" width="35.85546875" style="59" customWidth="1"/>
    <col min="9" max="9" width="16.5703125" style="59" customWidth="1"/>
    <col min="10" max="10" width="28" style="59" customWidth="1"/>
    <col min="11" max="11" width="24.85546875" style="59" customWidth="1"/>
    <col min="12" max="12" width="40.5703125" style="59" customWidth="1"/>
    <col min="13" max="13" width="27.140625" style="59" customWidth="1"/>
    <col min="14" max="14" width="34.42578125" style="59" customWidth="1"/>
    <col min="15" max="15" width="46.5703125" style="59" customWidth="1"/>
  </cols>
  <sheetData>
    <row r="1" spans="2:15" ht="87" customHeight="1" thickBot="1" x14ac:dyDescent="0.3">
      <c r="B1" s="343" t="s">
        <v>219</v>
      </c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5"/>
    </row>
    <row r="2" spans="2:15" ht="54.75" customHeight="1" thickBot="1" x14ac:dyDescent="0.3">
      <c r="B2" s="346" t="str">
        <f>"Tuần "&amp;DAY(C4)&amp;"-"&amp;TEXT(C9,"dd/mm/yyyy")</f>
        <v>Tuần 5-09/01/2026</v>
      </c>
      <c r="C2" s="347"/>
      <c r="D2" s="347"/>
      <c r="E2" s="347"/>
      <c r="F2" s="347"/>
      <c r="G2" s="347"/>
      <c r="H2" s="348"/>
      <c r="I2" s="349" t="str">
        <f>"Tuần "&amp;DAY(J4)&amp;"-"&amp;TEXT(J9,"dd/mm/yyyy")</f>
        <v>Tuần 12-16/01/2026</v>
      </c>
      <c r="J2" s="350"/>
      <c r="K2" s="350"/>
      <c r="L2" s="350"/>
      <c r="M2" s="350"/>
      <c r="N2" s="350"/>
      <c r="O2" s="351"/>
    </row>
    <row r="3" spans="2:15" ht="67.5" customHeight="1" thickBot="1" x14ac:dyDescent="0.3">
      <c r="B3" s="52" t="s">
        <v>62</v>
      </c>
      <c r="C3" s="53" t="s">
        <v>1</v>
      </c>
      <c r="D3" s="53" t="s">
        <v>63</v>
      </c>
      <c r="E3" s="53" t="s">
        <v>64</v>
      </c>
      <c r="F3" s="53" t="s">
        <v>68</v>
      </c>
      <c r="G3" s="53" t="s">
        <v>86</v>
      </c>
      <c r="H3" s="53" t="s">
        <v>65</v>
      </c>
      <c r="I3" s="54" t="s">
        <v>62</v>
      </c>
      <c r="J3" s="53" t="s">
        <v>1</v>
      </c>
      <c r="K3" s="55" t="s">
        <v>63</v>
      </c>
      <c r="L3" s="55" t="s">
        <v>64</v>
      </c>
      <c r="M3" s="53" t="s">
        <v>68</v>
      </c>
      <c r="N3" s="53" t="s">
        <v>86</v>
      </c>
      <c r="O3" s="53" t="s">
        <v>65</v>
      </c>
    </row>
    <row r="4" spans="2:15" ht="62.25" customHeight="1" thickBot="1" x14ac:dyDescent="0.3">
      <c r="B4" s="63">
        <v>2</v>
      </c>
      <c r="C4" s="56">
        <v>46027</v>
      </c>
      <c r="D4" s="67"/>
      <c r="E4" s="66"/>
      <c r="F4" s="66"/>
      <c r="G4" s="66"/>
      <c r="H4" s="66"/>
      <c r="I4" s="64">
        <v>2</v>
      </c>
      <c r="J4" s="56">
        <f>C4+7</f>
        <v>46034</v>
      </c>
      <c r="K4" s="69"/>
      <c r="L4" s="228"/>
      <c r="M4" s="66"/>
      <c r="N4" s="66"/>
      <c r="O4" s="66"/>
    </row>
    <row r="5" spans="2:15" ht="63.75" customHeight="1" thickBot="1" x14ac:dyDescent="0.3">
      <c r="B5" s="63">
        <v>3</v>
      </c>
      <c r="C5" s="56">
        <f>C4+1</f>
        <v>46028</v>
      </c>
      <c r="D5" s="69" t="s">
        <v>213</v>
      </c>
      <c r="E5" s="66" t="s">
        <v>124</v>
      </c>
      <c r="F5" s="66" t="s">
        <v>15</v>
      </c>
      <c r="G5" s="66" t="s">
        <v>67</v>
      </c>
      <c r="H5" s="66"/>
      <c r="I5" s="64">
        <v>3</v>
      </c>
      <c r="J5" s="56">
        <f>C5+7</f>
        <v>46035</v>
      </c>
      <c r="K5" s="69" t="s">
        <v>130</v>
      </c>
      <c r="L5" s="66" t="s">
        <v>124</v>
      </c>
      <c r="M5" s="66" t="s">
        <v>15</v>
      </c>
      <c r="N5" s="66" t="s">
        <v>67</v>
      </c>
      <c r="O5" s="246"/>
    </row>
    <row r="6" spans="2:15" ht="62.25" customHeight="1" thickBot="1" x14ac:dyDescent="0.3">
      <c r="B6" s="63">
        <v>4</v>
      </c>
      <c r="C6" s="56">
        <f>C5+1</f>
        <v>46029</v>
      </c>
      <c r="D6" s="69" t="s">
        <v>214</v>
      </c>
      <c r="E6" s="66" t="s">
        <v>124</v>
      </c>
      <c r="F6" s="66" t="s">
        <v>15</v>
      </c>
      <c r="G6" s="66" t="s">
        <v>66</v>
      </c>
      <c r="H6" s="66"/>
      <c r="I6" s="64">
        <v>4</v>
      </c>
      <c r="J6" s="56">
        <f>C6+7</f>
        <v>46036</v>
      </c>
      <c r="K6" s="69" t="s">
        <v>179</v>
      </c>
      <c r="L6" s="66" t="s">
        <v>124</v>
      </c>
      <c r="M6" s="66" t="s">
        <v>15</v>
      </c>
      <c r="N6" s="66" t="s">
        <v>66</v>
      </c>
      <c r="O6" s="246"/>
    </row>
    <row r="7" spans="2:15" ht="62.25" customHeight="1" thickBot="1" x14ac:dyDescent="0.3">
      <c r="B7" s="356">
        <v>5</v>
      </c>
      <c r="C7" s="365">
        <f>C6+1</f>
        <v>46030</v>
      </c>
      <c r="D7" s="61" t="s">
        <v>215</v>
      </c>
      <c r="E7" s="66" t="s">
        <v>216</v>
      </c>
      <c r="F7" s="66" t="s">
        <v>15</v>
      </c>
      <c r="G7" s="66" t="s">
        <v>67</v>
      </c>
      <c r="H7" s="66"/>
      <c r="I7" s="358">
        <v>5</v>
      </c>
      <c r="J7" s="354">
        <f>C7+7</f>
        <v>46037</v>
      </c>
      <c r="K7" s="67" t="s">
        <v>116</v>
      </c>
      <c r="L7" s="228" t="s">
        <v>123</v>
      </c>
      <c r="M7" s="66" t="s">
        <v>15</v>
      </c>
      <c r="N7" s="66" t="s">
        <v>66</v>
      </c>
      <c r="O7" s="246"/>
    </row>
    <row r="8" spans="2:15" ht="62.25" customHeight="1" thickBot="1" x14ac:dyDescent="0.55000000000000004">
      <c r="B8" s="357"/>
      <c r="C8" s="366"/>
      <c r="D8" s="67" t="s">
        <v>217</v>
      </c>
      <c r="E8" s="66" t="s">
        <v>124</v>
      </c>
      <c r="F8" s="66" t="s">
        <v>15</v>
      </c>
      <c r="G8" s="66" t="s">
        <v>67</v>
      </c>
      <c r="H8" s="258"/>
      <c r="I8" s="359"/>
      <c r="J8" s="355"/>
      <c r="K8" s="67" t="s">
        <v>158</v>
      </c>
      <c r="L8" s="66" t="s">
        <v>124</v>
      </c>
      <c r="M8" s="66" t="s">
        <v>15</v>
      </c>
      <c r="N8" s="66" t="s">
        <v>66</v>
      </c>
      <c r="O8" s="246"/>
    </row>
    <row r="9" spans="2:15" ht="62.25" customHeight="1" thickBot="1" x14ac:dyDescent="0.3">
      <c r="B9" s="63">
        <v>6</v>
      </c>
      <c r="C9" s="68">
        <f>C7+1</f>
        <v>46031</v>
      </c>
      <c r="D9" s="61" t="s">
        <v>154</v>
      </c>
      <c r="E9" s="66" t="s">
        <v>124</v>
      </c>
      <c r="F9" s="66" t="s">
        <v>15</v>
      </c>
      <c r="G9" s="66" t="s">
        <v>66</v>
      </c>
      <c r="H9" s="66"/>
      <c r="I9" s="64">
        <v>6</v>
      </c>
      <c r="J9" s="56">
        <f>C9+7</f>
        <v>46038</v>
      </c>
      <c r="K9" s="69" t="s">
        <v>156</v>
      </c>
      <c r="L9" s="66" t="s">
        <v>124</v>
      </c>
      <c r="M9" s="66" t="s">
        <v>15</v>
      </c>
      <c r="N9" s="66" t="s">
        <v>67</v>
      </c>
      <c r="O9" s="246"/>
    </row>
    <row r="10" spans="2:15" ht="75" customHeight="1" thickBot="1" x14ac:dyDescent="0.3">
      <c r="B10" s="360" t="str">
        <f>"Tuần "&amp;DAY(C12)&amp;"-"&amp;TEXT(C17,"dd/mm/yyyy")</f>
        <v>Tuần 19-23/01/2026</v>
      </c>
      <c r="C10" s="361"/>
      <c r="D10" s="361"/>
      <c r="E10" s="361"/>
      <c r="F10" s="361"/>
      <c r="G10" s="361"/>
      <c r="H10" s="377"/>
      <c r="I10" s="362" t="str">
        <f>"Tuần "&amp;DAY(J12)&amp;"-"&amp;TEXT(J17,"dd/mm/yyyy")</f>
        <v>Tuần 26-30/01/2026</v>
      </c>
      <c r="J10" s="363"/>
      <c r="K10" s="363"/>
      <c r="L10" s="363"/>
      <c r="M10" s="363"/>
      <c r="N10" s="363"/>
      <c r="O10" s="364"/>
    </row>
    <row r="11" spans="2:15" ht="61.5" customHeight="1" thickBot="1" x14ac:dyDescent="0.3">
      <c r="B11" s="57" t="s">
        <v>62</v>
      </c>
      <c r="C11" s="53" t="s">
        <v>1</v>
      </c>
      <c r="D11" s="55" t="s">
        <v>63</v>
      </c>
      <c r="E11" s="53" t="s">
        <v>64</v>
      </c>
      <c r="F11" s="53" t="s">
        <v>68</v>
      </c>
      <c r="G11" s="53" t="s">
        <v>86</v>
      </c>
      <c r="H11" s="53" t="s">
        <v>65</v>
      </c>
      <c r="I11" s="58" t="s">
        <v>62</v>
      </c>
      <c r="J11" s="53" t="s">
        <v>1</v>
      </c>
      <c r="K11" s="53" t="s">
        <v>63</v>
      </c>
      <c r="L11" s="53" t="s">
        <v>64</v>
      </c>
      <c r="M11" s="53" t="s">
        <v>68</v>
      </c>
      <c r="N11" s="53" t="s">
        <v>86</v>
      </c>
      <c r="O11" s="53" t="s">
        <v>65</v>
      </c>
    </row>
    <row r="12" spans="2:15" ht="72.75" customHeight="1" thickBot="1" x14ac:dyDescent="0.3">
      <c r="B12" s="71">
        <v>2</v>
      </c>
      <c r="C12" s="56">
        <f>J4+7</f>
        <v>46041</v>
      </c>
      <c r="D12" s="67"/>
      <c r="E12" s="228"/>
      <c r="F12" s="66"/>
      <c r="G12" s="66"/>
      <c r="H12" s="66"/>
      <c r="I12" s="70">
        <v>2</v>
      </c>
      <c r="J12" s="56">
        <f>C12+7</f>
        <v>46048</v>
      </c>
      <c r="K12" s="67"/>
      <c r="L12" s="228"/>
      <c r="M12" s="66"/>
      <c r="N12" s="66"/>
      <c r="O12" s="224"/>
    </row>
    <row r="13" spans="2:15" ht="72.75" customHeight="1" thickBot="1" x14ac:dyDescent="0.3">
      <c r="B13" s="71">
        <v>3</v>
      </c>
      <c r="C13" s="56">
        <f>J5+7</f>
        <v>46042</v>
      </c>
      <c r="D13" s="69" t="s">
        <v>129</v>
      </c>
      <c r="E13" s="66" t="s">
        <v>124</v>
      </c>
      <c r="F13" s="66" t="s">
        <v>15</v>
      </c>
      <c r="G13" s="66" t="s">
        <v>67</v>
      </c>
      <c r="H13" s="224"/>
      <c r="I13" s="70">
        <v>3</v>
      </c>
      <c r="J13" s="56">
        <f>C13+7</f>
        <v>46049</v>
      </c>
      <c r="K13" s="67" t="s">
        <v>156</v>
      </c>
      <c r="L13" s="66" t="s">
        <v>124</v>
      </c>
      <c r="M13" s="66" t="s">
        <v>15</v>
      </c>
      <c r="N13" s="66" t="s">
        <v>67</v>
      </c>
      <c r="O13" s="224"/>
    </row>
    <row r="14" spans="2:15" ht="72.75" customHeight="1" thickBot="1" x14ac:dyDescent="0.3">
      <c r="B14" s="71">
        <v>4</v>
      </c>
      <c r="C14" s="56">
        <f>J6+7</f>
        <v>46043</v>
      </c>
      <c r="D14" s="69" t="s">
        <v>155</v>
      </c>
      <c r="E14" s="66" t="s">
        <v>124</v>
      </c>
      <c r="F14" s="66" t="s">
        <v>15</v>
      </c>
      <c r="G14" s="66" t="s">
        <v>67</v>
      </c>
      <c r="H14" s="224"/>
      <c r="I14" s="70">
        <v>4</v>
      </c>
      <c r="J14" s="56">
        <f>C14+7</f>
        <v>46050</v>
      </c>
      <c r="K14" s="242" t="s">
        <v>157</v>
      </c>
      <c r="L14" s="243" t="s">
        <v>124</v>
      </c>
      <c r="M14" s="243" t="s">
        <v>15</v>
      </c>
      <c r="N14" s="243" t="s">
        <v>218</v>
      </c>
      <c r="O14" s="243" t="s">
        <v>181</v>
      </c>
    </row>
    <row r="15" spans="2:15" ht="72.75" customHeight="1" thickBot="1" x14ac:dyDescent="0.3">
      <c r="B15" s="373">
        <v>5</v>
      </c>
      <c r="C15" s="365">
        <f>J7+7</f>
        <v>46044</v>
      </c>
      <c r="D15" s="61" t="s">
        <v>215</v>
      </c>
      <c r="E15" s="66" t="s">
        <v>216</v>
      </c>
      <c r="F15" s="66" t="s">
        <v>15</v>
      </c>
      <c r="G15" s="66" t="s">
        <v>67</v>
      </c>
      <c r="H15" s="224"/>
      <c r="I15" s="375">
        <v>5</v>
      </c>
      <c r="J15" s="354">
        <f>C15+7</f>
        <v>46051</v>
      </c>
      <c r="K15" s="371" t="s">
        <v>179</v>
      </c>
      <c r="L15" s="352" t="s">
        <v>124</v>
      </c>
      <c r="M15" s="352" t="s">
        <v>15</v>
      </c>
      <c r="N15" s="352" t="s">
        <v>66</v>
      </c>
      <c r="O15" s="224"/>
    </row>
    <row r="16" spans="2:15" ht="72.75" customHeight="1" thickBot="1" x14ac:dyDescent="0.3">
      <c r="B16" s="378"/>
      <c r="C16" s="368"/>
      <c r="D16" s="67" t="s">
        <v>214</v>
      </c>
      <c r="E16" s="66" t="s">
        <v>124</v>
      </c>
      <c r="F16" s="66" t="s">
        <v>15</v>
      </c>
      <c r="G16" s="66" t="s">
        <v>66</v>
      </c>
      <c r="H16" s="224"/>
      <c r="I16" s="381"/>
      <c r="J16" s="370"/>
      <c r="K16" s="372"/>
      <c r="L16" s="353"/>
      <c r="M16" s="353"/>
      <c r="N16" s="353"/>
      <c r="O16" s="224"/>
    </row>
    <row r="17" spans="2:15" ht="72.75" customHeight="1" thickBot="1" x14ac:dyDescent="0.3">
      <c r="B17" s="373">
        <v>6</v>
      </c>
      <c r="C17" s="354">
        <f>J9+7</f>
        <v>46045</v>
      </c>
      <c r="D17" s="371" t="s">
        <v>154</v>
      </c>
      <c r="E17" s="379" t="s">
        <v>124</v>
      </c>
      <c r="F17" s="352" t="s">
        <v>15</v>
      </c>
      <c r="G17" s="352" t="s">
        <v>66</v>
      </c>
      <c r="H17" s="224"/>
      <c r="I17" s="375">
        <v>6</v>
      </c>
      <c r="J17" s="354">
        <f>C17+7</f>
        <v>46052</v>
      </c>
      <c r="K17" s="61" t="s">
        <v>158</v>
      </c>
      <c r="L17" s="228" t="s">
        <v>123</v>
      </c>
      <c r="M17" s="66" t="s">
        <v>15</v>
      </c>
      <c r="N17" s="66" t="s">
        <v>66</v>
      </c>
      <c r="O17" s="66"/>
    </row>
    <row r="18" spans="2:15" ht="72.75" customHeight="1" thickBot="1" x14ac:dyDescent="0.3">
      <c r="B18" s="374"/>
      <c r="C18" s="355"/>
      <c r="D18" s="372"/>
      <c r="E18" s="380"/>
      <c r="F18" s="353"/>
      <c r="G18" s="353"/>
      <c r="H18" s="66"/>
      <c r="I18" s="376"/>
      <c r="J18" s="355"/>
      <c r="K18" s="61" t="s">
        <v>116</v>
      </c>
      <c r="L18" s="66" t="s">
        <v>124</v>
      </c>
      <c r="M18" s="66" t="s">
        <v>15</v>
      </c>
      <c r="N18" s="66" t="s">
        <v>66</v>
      </c>
      <c r="O18" s="66"/>
    </row>
    <row r="19" spans="2:15" x14ac:dyDescent="0.5">
      <c r="B19" s="75"/>
      <c r="C19" s="75"/>
      <c r="D19" s="75"/>
      <c r="E19" s="75"/>
      <c r="F19" s="75"/>
      <c r="G19" s="75"/>
      <c r="H19" s="75"/>
      <c r="I19" s="75"/>
    </row>
  </sheetData>
  <mergeCells count="25">
    <mergeCell ref="N15:N16"/>
    <mergeCell ref="D17:D18"/>
    <mergeCell ref="E17:E18"/>
    <mergeCell ref="F17:F18"/>
    <mergeCell ref="C15:C16"/>
    <mergeCell ref="I15:I16"/>
    <mergeCell ref="K15:K16"/>
    <mergeCell ref="L15:L16"/>
    <mergeCell ref="M15:M16"/>
    <mergeCell ref="G17:G18"/>
    <mergeCell ref="J15:J16"/>
    <mergeCell ref="B7:B8"/>
    <mergeCell ref="C7:C8"/>
    <mergeCell ref="B1:O1"/>
    <mergeCell ref="B2:H2"/>
    <mergeCell ref="I2:O2"/>
    <mergeCell ref="I7:I8"/>
    <mergeCell ref="J7:J8"/>
    <mergeCell ref="B17:B18"/>
    <mergeCell ref="C17:C18"/>
    <mergeCell ref="I17:I18"/>
    <mergeCell ref="J17:J18"/>
    <mergeCell ref="B10:H10"/>
    <mergeCell ref="I10:O10"/>
    <mergeCell ref="B15:B16"/>
  </mergeCells>
  <phoneticPr fontId="2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</vt:i4>
      </vt:variant>
    </vt:vector>
  </HeadingPairs>
  <TitlesOfParts>
    <vt:vector size="18" baseType="lpstr">
      <vt:lpstr>T.12.2025</vt:lpstr>
      <vt:lpstr>T.01.2026</vt:lpstr>
      <vt:lpstr>T.02.2026</vt:lpstr>
      <vt:lpstr>T.03.2026</vt:lpstr>
      <vt:lpstr>T.04.2026</vt:lpstr>
      <vt:lpstr>T.05.2026</vt:lpstr>
      <vt:lpstr>T.06&amp;07.2026</vt:lpstr>
      <vt:lpstr>T.06&amp;07.2026 (2)</vt:lpstr>
      <vt:lpstr>LỊCH KS 01.2026</vt:lpstr>
      <vt:lpstr>LỊCH TTLK 01.2026</vt:lpstr>
      <vt:lpstr>T.01.2026!Trang</vt:lpstr>
      <vt:lpstr>T.02.2026!Trang</vt:lpstr>
      <vt:lpstr>T.03.2026!Trang</vt:lpstr>
      <vt:lpstr>T.04.2026!Trang</vt:lpstr>
      <vt:lpstr>T.05.2026!Trang</vt:lpstr>
      <vt:lpstr>'T.06&amp;07.2026'!Trang</vt:lpstr>
      <vt:lpstr>'T.06&amp;07.2026 (2)'!Trang</vt:lpstr>
      <vt:lpstr>T.12.2025!Trang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Nguyễn Thị Trang</dc:creator>
  <cp:keywords/>
  <dc:description/>
  <cp:lastModifiedBy>Trần Thanh Long Ngân</cp:lastModifiedBy>
  <cp:revision/>
  <dcterms:created xsi:type="dcterms:W3CDTF">2023-01-06T06:44:51Z</dcterms:created>
  <dcterms:modified xsi:type="dcterms:W3CDTF">2026-07-09T04:22:07Z</dcterms:modified>
  <cp:category/>
  <cp:contentStatus/>
</cp:coreProperties>
</file>